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15" windowWidth="15420" windowHeight="4920" firstSheet="1" activeTab="1"/>
  </bookViews>
  <sheets>
    <sheet name="Los" sheetId="1" state="hidden" r:id="rId1"/>
    <sheet name="Tabulka" sheetId="2" r:id="rId2"/>
    <sheet name="Výsledky" sheetId="3" state="hidden" r:id="rId3"/>
    <sheet name="2-5" sheetId="4" r:id="rId4"/>
    <sheet name="3-4" sheetId="5" r:id="rId5"/>
    <sheet name="5-3" sheetId="6" r:id="rId6"/>
    <sheet name="1-2" sheetId="7" r:id="rId7"/>
    <sheet name="3-1" sheetId="8" r:id="rId8"/>
    <sheet name="4-5" sheetId="9" r:id="rId9"/>
    <sheet name="1-4" sheetId="10" r:id="rId10"/>
    <sheet name="2-3" sheetId="11" r:id="rId11"/>
    <sheet name="4-2" sheetId="12" r:id="rId12"/>
    <sheet name="5-1" sheetId="13" r:id="rId13"/>
  </sheets>
  <definedNames>
    <definedName name="_xlnm.Print_Area" localSheetId="6">'1-2'!$A$1:$S$26</definedName>
    <definedName name="_xlnm.Print_Area" localSheetId="9">'1-4'!$A$1:$S$26</definedName>
    <definedName name="_xlnm.Print_Area" localSheetId="10">'2-3'!$A$1:$S$26</definedName>
    <definedName name="_xlnm.Print_Area" localSheetId="3">'2-5'!$A$1:$S$26</definedName>
    <definedName name="_xlnm.Print_Area" localSheetId="7">'3-1'!$A$1:$S$26</definedName>
    <definedName name="_xlnm.Print_Area" localSheetId="4">'3-4'!$A$1:$S$26</definedName>
    <definedName name="_xlnm.Print_Area" localSheetId="11">'4-2'!$A$1:$S$26</definedName>
    <definedName name="_xlnm.Print_Area" localSheetId="8">'4-5'!$A$1:$S$26</definedName>
    <definedName name="_xlnm.Print_Area" localSheetId="12">'5-1'!$A$1:$S$26</definedName>
    <definedName name="_xlnm.Print_Area" localSheetId="5">'5-3'!$A$1:$S$26</definedName>
    <definedName name="_xlnm.Print_Area" localSheetId="2">'Výsledky'!$A$1:$L$32</definedName>
  </definedNames>
  <calcPr fullCalcOnLoad="1"/>
</workbook>
</file>

<file path=xl/sharedStrings.xml><?xml version="1.0" encoding="utf-8"?>
<sst xmlns="http://schemas.openxmlformats.org/spreadsheetml/2006/main" count="1157" uniqueCount="157">
  <si>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</si>
  <si>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</si>
  <si>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</si>
  <si>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</si>
  <si>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</si>
  <si>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</si>
  <si>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</si>
  <si>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</si>
  <si>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</si>
  <si>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</si>
  <si>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</si>
  <si>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</si>
  <si>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</si>
  <si>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</si>
  <si>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dvouhra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</si>
  <si>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</si>
  <si>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</si>
  <si>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</si>
  <si>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</si>
  <si>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</si>
  <si>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</si>
  <si>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</si>
  <si>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</si>
  <si>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</si>
  <si>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</si>
  <si>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</si>
  <si>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:</t>
  </si>
  <si>
    <t>1. kolo</t>
  </si>
  <si>
    <t>2. kolo</t>
  </si>
  <si>
    <t>3. kolo</t>
  </si>
  <si>
    <t>1-4</t>
  </si>
  <si>
    <t>3-6</t>
  </si>
  <si>
    <t>1-6</t>
  </si>
  <si>
    <t>2-3</t>
  </si>
  <si>
    <t>4-5</t>
  </si>
  <si>
    <t>2-5</t>
  </si>
  <si>
    <t>1-2</t>
  </si>
  <si>
    <t>2-6</t>
  </si>
  <si>
    <t>3-4</t>
  </si>
  <si>
    <t>1.</t>
  </si>
  <si>
    <t>2.</t>
  </si>
  <si>
    <t>3.</t>
  </si>
  <si>
    <t>4.</t>
  </si>
  <si>
    <t>5.</t>
  </si>
  <si>
    <t>6-4</t>
  </si>
  <si>
    <t>5-3</t>
  </si>
  <si>
    <t>3-1</t>
  </si>
  <si>
    <t>6-5</t>
  </si>
  <si>
    <t>4-2</t>
  </si>
  <si>
    <t>5-1</t>
  </si>
  <si>
    <t>6.</t>
  </si>
  <si>
    <t>Volno</t>
  </si>
  <si>
    <t>Sokol Křemže "B"</t>
  </si>
  <si>
    <t>Los:</t>
  </si>
  <si>
    <t>Účastníci:</t>
  </si>
  <si>
    <t>I. Kolo</t>
  </si>
  <si>
    <t>II. Kolo</t>
  </si>
  <si>
    <t>III. Kolo</t>
  </si>
  <si>
    <t>IV. Kolo</t>
  </si>
  <si>
    <t>V. Kolo</t>
  </si>
  <si>
    <t>Vladimír Marek</t>
  </si>
  <si>
    <t>Datum turnaje:</t>
  </si>
  <si>
    <t>Vodňany</t>
  </si>
  <si>
    <t>čtyřhra mužů</t>
  </si>
  <si>
    <t xml:space="preserve">KRAJSKÝ PŘEBOR SMÍŠENÝCH DRUŽSTEV DOSPĚLÝCH II. TŘÍDY  - </t>
  </si>
  <si>
    <t>Remíza</t>
  </si>
  <si>
    <t>1.kolo</t>
  </si>
  <si>
    <t>2.kolo</t>
  </si>
  <si>
    <t>3.kolo</t>
  </si>
  <si>
    <t>4.kolo</t>
  </si>
  <si>
    <t>5.kolo</t>
  </si>
  <si>
    <t>KPDD II. tř.</t>
  </si>
  <si>
    <t>I. kolo</t>
  </si>
  <si>
    <t>II. kolo</t>
  </si>
  <si>
    <t>III. kolo</t>
  </si>
  <si>
    <t>IV. kolo</t>
  </si>
  <si>
    <t>V. kolo</t>
  </si>
  <si>
    <t>Míče</t>
  </si>
  <si>
    <t>Zápasy</t>
  </si>
  <si>
    <t>Pořadí</t>
  </si>
  <si>
    <t>Jednotlivá kola</t>
  </si>
  <si>
    <t>Kolo</t>
  </si>
  <si>
    <t>Los</t>
  </si>
  <si>
    <t>A1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</si>
  <si>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</si>
  <si>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</si>
  <si>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</si>
  <si>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</si>
  <si>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</si>
  <si>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</si>
  <si>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</si>
  <si>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</si>
  <si>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</si>
  <si>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</si>
  <si>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</si>
  <si>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 Kolo</t>
  </si>
  <si>
    <t>Sokol České Budějovice "C"</t>
  </si>
  <si>
    <t>ČZ Strakonice</t>
  </si>
  <si>
    <t>čtyřhra žen</t>
  </si>
  <si>
    <t xml:space="preserve"> </t>
  </si>
  <si>
    <t>Pořadí utkání:</t>
  </si>
  <si>
    <t>-</t>
  </si>
  <si>
    <t>4</t>
  </si>
  <si>
    <t>1</t>
  </si>
  <si>
    <t>2</t>
  </si>
  <si>
    <t>5</t>
  </si>
  <si>
    <t>Sokol Vodňany</t>
  </si>
  <si>
    <t>SK Badminton Tábor</t>
  </si>
  <si>
    <t>KPDD II. třídy - 1. Kolo  1.12.2013 Vodňany</t>
  </si>
  <si>
    <t>1. kolo 1.12.2013 Vodňany</t>
  </si>
  <si>
    <t>Celkové pořadí za sehraná kola</t>
  </si>
  <si>
    <t>Krajský přebor smíšených družstev II. třídy dospělých 2013 -2014</t>
  </si>
  <si>
    <t>2. kolo  25.1.2014 České Budějovice</t>
  </si>
  <si>
    <t>Musil</t>
  </si>
  <si>
    <t>Přib</t>
  </si>
  <si>
    <t>Kapoun</t>
  </si>
  <si>
    <t>Hanušová</t>
  </si>
  <si>
    <t>Hanušová, Oberfalcerová</t>
  </si>
  <si>
    <t>Musil, Přib</t>
  </si>
  <si>
    <t>Kapoun, Oberfalcerová</t>
  </si>
  <si>
    <t>Byss</t>
  </si>
  <si>
    <t>Bednárek</t>
  </si>
  <si>
    <t>Jindra</t>
  </si>
  <si>
    <t>Chrtová</t>
  </si>
  <si>
    <t>xxx</t>
  </si>
  <si>
    <t>Bednárek, Byss</t>
  </si>
  <si>
    <t>Jindra, Chrtová</t>
  </si>
  <si>
    <t>Multuš</t>
  </si>
  <si>
    <t>Pospíšil</t>
  </si>
  <si>
    <t>Recman</t>
  </si>
  <si>
    <t>Řízková</t>
  </si>
  <si>
    <t>Řízková, Chrášťanská</t>
  </si>
  <si>
    <t>Kadeřávek, Recman</t>
  </si>
  <si>
    <t>Kadeřávek, Chrášťanská</t>
  </si>
  <si>
    <t>Vojta</t>
  </si>
  <si>
    <t>Plachta</t>
  </si>
  <si>
    <t>Madar</t>
  </si>
  <si>
    <t>Čadková</t>
  </si>
  <si>
    <t>Čadková, Kolářová</t>
  </si>
  <si>
    <t>Nečas, Vojta</t>
  </si>
  <si>
    <t>Pavlis, Kolářová</t>
  </si>
  <si>
    <t>Kadeřávek</t>
  </si>
  <si>
    <t>Pospíšil, Recman</t>
  </si>
  <si>
    <t>Schrenk</t>
  </si>
  <si>
    <t>Pechlát</t>
  </si>
  <si>
    <t>Holeček</t>
  </si>
  <si>
    <t>Matoušková</t>
  </si>
  <si>
    <t>Motejlová, Matoušková</t>
  </si>
  <si>
    <t>Holeček, Bednář</t>
  </si>
  <si>
    <t>Schrenk, Motejlová</t>
  </si>
  <si>
    <t xml:space="preserve">Nečas </t>
  </si>
  <si>
    <t xml:space="preserve">Pavlis </t>
  </si>
  <si>
    <t>Vojta, Kolářová</t>
  </si>
  <si>
    <t>Bednář, Motejlová</t>
  </si>
  <si>
    <t>Schrenk, Holeček</t>
  </si>
  <si>
    <t>Madar, Kolářová</t>
  </si>
  <si>
    <t>3. kolo  16.3.2014 Vodňany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</si>
</sst>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-F800]dddd\,\ mmmm\ dd\,\ yyyy"/>
    <numFmt numFmtId="169" formatCode="0.0"/>
    <numFmt numFmtId="170" formatCode="[$€-2]\ #\ ##,000_);[Red]\([$€-2]\ #\ ##,000\)"/>
    <numFmt numFmtId="171" formatCode="[$¥€-2]\ #\ ##,000_);[Red]\([$€-2]\ #\ ##,000\)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b/>
      <sz val="11"/>
      <name val="Arial CE"/>
      <family val="0"/>
    </font>
    <font>
      <b/>
      <sz val="28"/>
      <color indexed="12"/>
      <name val="Arial CE"/>
      <family val="0"/>
    </font>
    <font>
      <b/>
      <u val="single"/>
      <sz val="10"/>
      <name val="Arial CE"/>
      <family val="2"/>
    </font>
    <font>
      <sz val="9"/>
      <color indexed="8"/>
      <name val="Calibri"/>
      <family val="2"/>
    </font>
    <font>
      <u val="single"/>
      <sz val="20"/>
      <name val="Arial CE"/>
      <family val="0"/>
    </font>
    <font>
      <sz val="20"/>
      <name val="Arial CE"/>
      <family val="0"/>
    </font>
    <font>
      <b/>
      <sz val="22"/>
      <name val="Arial CE"/>
      <family val="0"/>
    </font>
    <font>
      <b/>
      <sz val="28"/>
      <name val="Arial CE"/>
      <family val="0"/>
    </font>
    <font>
      <b/>
      <sz val="40"/>
      <color indexed="61"/>
      <name val="Arial CE"/>
      <family val="0"/>
    </font>
    <font>
      <b/>
      <sz val="28"/>
      <color indexed="17"/>
      <name val="Arial CE"/>
      <family val="0"/>
    </font>
    <font>
      <b/>
      <sz val="28"/>
      <color indexed="6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6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4" fillId="0" borderId="0">
      <alignment/>
      <protection/>
    </xf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2" applyFont="1" applyBorder="1" applyAlignment="1">
      <alignment vertical="center"/>
      <protection/>
    </xf>
    <xf numFmtId="44" fontId="11" fillId="0" borderId="13" xfId="40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5" xfId="52" applyFont="1" applyBorder="1" applyAlignment="1">
      <alignment vertical="center"/>
      <protection/>
    </xf>
    <xf numFmtId="0" fontId="12" fillId="0" borderId="16" xfId="59" applyFont="1" applyBorder="1" applyAlignment="1">
      <alignment horizontal="center"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1" fillId="0" borderId="19" xfId="55" applyFont="1" applyBorder="1">
      <alignment horizontal="center" vertical="center"/>
      <protection/>
    </xf>
    <xf numFmtId="0" fontId="14" fillId="0" borderId="20" xfId="39" applyFont="1" applyBorder="1" applyAlignment="1">
      <alignment horizontal="centerContinuous" vertical="center"/>
      <protection/>
    </xf>
    <xf numFmtId="0" fontId="11" fillId="0" borderId="21" xfId="55" applyFont="1" applyBorder="1">
      <alignment horizontal="center" vertical="center"/>
      <protection/>
    </xf>
    <xf numFmtId="44" fontId="11" fillId="0" borderId="22" xfId="40" applyFont="1" applyBorder="1">
      <alignment horizontal="center"/>
    </xf>
    <xf numFmtId="0" fontId="11" fillId="0" borderId="22" xfId="55" applyFont="1" applyBorder="1">
      <alignment horizontal="center" vertical="center"/>
      <protection/>
    </xf>
    <xf numFmtId="0" fontId="14" fillId="0" borderId="22" xfId="39" applyFont="1" applyBorder="1" applyAlignment="1">
      <alignment horizontal="centerContinuous" vertical="center"/>
      <protection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3" fillId="0" borderId="13" xfId="57" applyFont="1" applyBorder="1">
      <alignment horizontal="center" vertical="center"/>
      <protection/>
    </xf>
    <xf numFmtId="0" fontId="13" fillId="0" borderId="25" xfId="57" applyFont="1" applyBorder="1">
      <alignment horizontal="center" vertical="center"/>
      <protection/>
    </xf>
    <xf numFmtId="0" fontId="13" fillId="0" borderId="0" xfId="57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13" fillId="0" borderId="0" xfId="52" applyFont="1">
      <alignment/>
      <protection/>
    </xf>
    <xf numFmtId="0" fontId="0" fillId="0" borderId="0" xfId="52" applyFont="1">
      <alignment/>
      <protection/>
    </xf>
    <xf numFmtId="0" fontId="1" fillId="0" borderId="0" xfId="52" applyFont="1">
      <alignment/>
      <protection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3" fillId="0" borderId="26" xfId="52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14" xfId="57" applyFont="1" applyBorder="1">
      <alignment horizontal="center" vertical="center"/>
      <protection/>
    </xf>
    <xf numFmtId="0" fontId="13" fillId="0" borderId="29" xfId="57" applyFont="1" applyBorder="1">
      <alignment horizontal="center" vertical="center"/>
      <protection/>
    </xf>
    <xf numFmtId="0" fontId="14" fillId="0" borderId="23" xfId="39" applyFont="1" applyBorder="1" applyAlignment="1">
      <alignment horizontal="centerContinuous" vertical="center"/>
      <protection/>
    </xf>
    <xf numFmtId="0" fontId="14" fillId="0" borderId="30" xfId="39" applyFont="1" applyBorder="1" applyAlignment="1">
      <alignment horizontal="centerContinuous" vertical="center"/>
      <protection/>
    </xf>
    <xf numFmtId="0" fontId="13" fillId="0" borderId="25" xfId="57" applyFont="1" applyBorder="1" applyProtection="1">
      <alignment horizontal="center" vertical="center"/>
      <protection hidden="1"/>
    </xf>
    <xf numFmtId="0" fontId="13" fillId="0" borderId="13" xfId="57" applyFont="1" applyBorder="1" applyProtection="1">
      <alignment horizontal="center" vertical="center"/>
      <protection hidden="1"/>
    </xf>
    <xf numFmtId="0" fontId="11" fillId="0" borderId="31" xfId="55" applyFont="1" applyBorder="1" applyProtection="1">
      <alignment horizontal="center" vertical="center"/>
      <protection hidden="1"/>
    </xf>
    <xf numFmtId="0" fontId="11" fillId="0" borderId="32" xfId="55" applyFont="1" applyBorder="1" applyProtection="1">
      <alignment horizontal="center" vertical="center"/>
      <protection hidden="1"/>
    </xf>
    <xf numFmtId="0" fontId="11" fillId="0" borderId="33" xfId="55" applyFont="1" applyBorder="1" applyProtection="1">
      <alignment horizontal="center" vertical="center"/>
      <protection hidden="1"/>
    </xf>
    <xf numFmtId="0" fontId="2" fillId="0" borderId="17" xfId="59" applyFont="1" applyBorder="1" applyAlignment="1">
      <alignment horizontal="left" vertical="center" indent="2"/>
      <protection/>
    </xf>
    <xf numFmtId="0" fontId="1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9" fillId="0" borderId="38" xfId="39" applyFont="1" applyBorder="1" applyAlignment="1">
      <alignment horizontal="center" vertical="center" wrapText="1"/>
      <protection/>
    </xf>
    <xf numFmtId="49" fontId="0" fillId="0" borderId="39" xfId="0" applyNumberFormat="1" applyFont="1" applyBorder="1" applyAlignment="1">
      <alignment horizontal="center" vertical="center"/>
    </xf>
    <xf numFmtId="0" fontId="11" fillId="0" borderId="14" xfId="59" applyFont="1" applyBorder="1" applyAlignment="1">
      <alignment vertical="center"/>
      <protection/>
    </xf>
    <xf numFmtId="0" fontId="11" fillId="0" borderId="14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168" fontId="0" fillId="33" borderId="0" xfId="0" applyNumberFormat="1" applyFill="1" applyAlignment="1">
      <alignment horizontal="center"/>
    </xf>
    <xf numFmtId="0" fontId="15" fillId="34" borderId="40" xfId="56" applyFont="1" applyFill="1" applyBorder="1" applyProtection="1">
      <alignment vertical="center"/>
      <protection/>
    </xf>
    <xf numFmtId="0" fontId="10" fillId="34" borderId="41" xfId="0" applyFont="1" applyFill="1" applyBorder="1" applyAlignment="1" applyProtection="1">
      <alignment horizontal="left" vertical="center" indent="1"/>
      <protection/>
    </xf>
    <xf numFmtId="0" fontId="0" fillId="34" borderId="41" xfId="0" applyFont="1" applyFill="1" applyBorder="1" applyAlignment="1" applyProtection="1">
      <alignment/>
      <protection/>
    </xf>
    <xf numFmtId="0" fontId="11" fillId="34" borderId="41" xfId="55" applyFont="1" applyFill="1" applyBorder="1" applyProtection="1">
      <alignment horizontal="center" vertical="center"/>
      <protection/>
    </xf>
    <xf numFmtId="0" fontId="11" fillId="34" borderId="10" xfId="55" applyFont="1" applyFill="1" applyBorder="1" applyProtection="1">
      <alignment horizontal="center" vertical="center"/>
      <protection/>
    </xf>
    <xf numFmtId="0" fontId="1" fillId="0" borderId="0" xfId="0" applyFont="1" applyAlignment="1">
      <alignment horizontal="center"/>
    </xf>
    <xf numFmtId="49" fontId="1" fillId="0" borderId="13" xfId="4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4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5" fillId="35" borderId="51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35" xfId="52" applyFont="1" applyBorder="1" applyAlignment="1">
      <alignment vertical="center"/>
      <protection/>
    </xf>
    <xf numFmtId="49" fontId="0" fillId="0" borderId="35" xfId="0" applyNumberFormat="1" applyBorder="1" applyAlignment="1">
      <alignment horizontal="center"/>
    </xf>
    <xf numFmtId="49" fontId="0" fillId="0" borderId="35" xfId="0" applyNumberFormat="1" applyBorder="1" applyAlignment="1">
      <alignment/>
    </xf>
    <xf numFmtId="0" fontId="11" fillId="0" borderId="35" xfId="55" applyFont="1" applyBorder="1" applyProtection="1">
      <alignment horizontal="center" vertical="center"/>
      <protection hidden="1"/>
    </xf>
    <xf numFmtId="0" fontId="13" fillId="0" borderId="35" xfId="52" applyFont="1" applyBorder="1" applyAlignment="1">
      <alignment horizontal="center" vertical="center"/>
      <protection/>
    </xf>
    <xf numFmtId="0" fontId="0" fillId="36" borderId="3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0" fillId="0" borderId="35" xfId="0" applyNumberFormat="1" applyFill="1" applyBorder="1" applyAlignment="1">
      <alignment/>
    </xf>
    <xf numFmtId="0" fontId="11" fillId="0" borderId="35" xfId="55" applyFont="1" applyFill="1" applyBorder="1" applyProtection="1">
      <alignment horizontal="center" vertical="center"/>
      <protection hidden="1"/>
    </xf>
    <xf numFmtId="0" fontId="0" fillId="0" borderId="52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13" fillId="0" borderId="61" xfId="52" applyFont="1" applyBorder="1" applyAlignment="1">
      <alignment vertical="center"/>
      <protection/>
    </xf>
    <xf numFmtId="0" fontId="13" fillId="0" borderId="61" xfId="52" applyFont="1" applyBorder="1" applyAlignment="1">
      <alignment horizontal="center" vertical="center"/>
      <protection/>
    </xf>
    <xf numFmtId="0" fontId="13" fillId="0" borderId="51" xfId="52" applyFont="1" applyBorder="1" applyAlignment="1">
      <alignment horizontal="center" vertical="center"/>
      <protection/>
    </xf>
    <xf numFmtId="0" fontId="0" fillId="37" borderId="34" xfId="0" applyFill="1" applyBorder="1" applyAlignment="1">
      <alignment horizontal="center"/>
    </xf>
    <xf numFmtId="0" fontId="0" fillId="38" borderId="62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9" borderId="36" xfId="0" applyFill="1" applyBorder="1" applyAlignment="1">
      <alignment horizontal="center"/>
    </xf>
    <xf numFmtId="0" fontId="0" fillId="39" borderId="63" xfId="0" applyFill="1" applyBorder="1" applyAlignment="1">
      <alignment horizontal="center"/>
    </xf>
    <xf numFmtId="0" fontId="0" fillId="40" borderId="63" xfId="0" applyFill="1" applyBorder="1" applyAlignment="1">
      <alignment horizontal="center"/>
    </xf>
    <xf numFmtId="0" fontId="0" fillId="40" borderId="64" xfId="0" applyFill="1" applyBorder="1" applyAlignment="1">
      <alignment horizontal="center"/>
    </xf>
    <xf numFmtId="1" fontId="11" fillId="0" borderId="35" xfId="55" applyNumberFormat="1" applyFont="1" applyBorder="1" applyProtection="1">
      <alignment horizontal="center" vertical="center"/>
      <protection hidden="1"/>
    </xf>
    <xf numFmtId="1" fontId="11" fillId="0" borderId="35" xfId="55" applyNumberFormat="1" applyFont="1" applyFill="1" applyBorder="1" applyProtection="1">
      <alignment horizontal="center" vertical="center"/>
      <protection hidden="1"/>
    </xf>
    <xf numFmtId="0" fontId="67" fillId="0" borderId="0" xfId="0" applyFont="1" applyAlignment="1">
      <alignment horizontal="justify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12" fillId="0" borderId="0" xfId="0" applyFont="1" applyAlignment="1">
      <alignment/>
    </xf>
    <xf numFmtId="0" fontId="12" fillId="0" borderId="66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5" xfId="0" applyFont="1" applyBorder="1" applyAlignment="1">
      <alignment/>
    </xf>
    <xf numFmtId="0" fontId="12" fillId="0" borderId="65" xfId="0" applyFont="1" applyBorder="1" applyAlignment="1">
      <alignment/>
    </xf>
    <xf numFmtId="0" fontId="25" fillId="0" borderId="6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55" xfId="0" applyNumberFormat="1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5" fillId="37" borderId="61" xfId="0" applyFont="1" applyFill="1" applyBorder="1" applyAlignment="1">
      <alignment horizontal="center" vertical="center"/>
    </xf>
    <xf numFmtId="0" fontId="15" fillId="37" borderId="51" xfId="0" applyFont="1" applyFill="1" applyBorder="1" applyAlignment="1">
      <alignment horizontal="center" vertical="center"/>
    </xf>
    <xf numFmtId="0" fontId="0" fillId="34" borderId="43" xfId="0" applyFill="1" applyBorder="1" applyAlignment="1">
      <alignment horizontal="center"/>
    </xf>
    <xf numFmtId="0" fontId="1" fillId="34" borderId="43" xfId="0" applyFont="1" applyFill="1" applyBorder="1" applyAlignment="1">
      <alignment horizontal="center" vertical="center"/>
    </xf>
    <xf numFmtId="0" fontId="0" fillId="34" borderId="44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65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15" fillId="41" borderId="70" xfId="0" applyFont="1" applyFill="1" applyBorder="1" applyAlignment="1">
      <alignment horizontal="center" vertical="center"/>
    </xf>
    <xf numFmtId="0" fontId="15" fillId="41" borderId="71" xfId="0" applyFont="1" applyFill="1" applyBorder="1" applyAlignment="1">
      <alignment horizontal="center" vertical="center"/>
    </xf>
    <xf numFmtId="0" fontId="15" fillId="41" borderId="72" xfId="0" applyFont="1" applyFill="1" applyBorder="1" applyAlignment="1">
      <alignment horizontal="center" vertical="center"/>
    </xf>
    <xf numFmtId="0" fontId="15" fillId="41" borderId="73" xfId="0" applyFont="1" applyFill="1" applyBorder="1" applyAlignment="1">
      <alignment horizontal="center" vertical="center"/>
    </xf>
    <xf numFmtId="0" fontId="1" fillId="42" borderId="74" xfId="0" applyFont="1" applyFill="1" applyBorder="1" applyAlignment="1">
      <alignment horizontal="center" vertical="center"/>
    </xf>
    <xf numFmtId="0" fontId="1" fillId="42" borderId="75" xfId="0" applyFont="1" applyFill="1" applyBorder="1" applyAlignment="1">
      <alignment horizontal="center" vertical="center"/>
    </xf>
    <xf numFmtId="0" fontId="1" fillId="42" borderId="20" xfId="0" applyFont="1" applyFill="1" applyBorder="1" applyAlignment="1">
      <alignment horizontal="center" vertical="center"/>
    </xf>
    <xf numFmtId="0" fontId="1" fillId="42" borderId="68" xfId="0" applyFont="1" applyFill="1" applyBorder="1" applyAlignment="1">
      <alignment horizontal="center" vertical="center"/>
    </xf>
    <xf numFmtId="0" fontId="1" fillId="42" borderId="0" xfId="0" applyFont="1" applyFill="1" applyBorder="1" applyAlignment="1">
      <alignment horizontal="center" vertical="center"/>
    </xf>
    <xf numFmtId="0" fontId="1" fillId="42" borderId="76" xfId="0" applyFont="1" applyFill="1" applyBorder="1" applyAlignment="1">
      <alignment horizontal="center" vertical="center"/>
    </xf>
    <xf numFmtId="0" fontId="1" fillId="42" borderId="15" xfId="0" applyFont="1" applyFill="1" applyBorder="1" applyAlignment="1">
      <alignment horizontal="center" vertical="center"/>
    </xf>
    <xf numFmtId="0" fontId="1" fillId="42" borderId="17" xfId="0" applyFont="1" applyFill="1" applyBorder="1" applyAlignment="1">
      <alignment horizontal="center" vertical="center"/>
    </xf>
    <xf numFmtId="0" fontId="1" fillId="42" borderId="18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42" borderId="12" xfId="0" applyFont="1" applyFill="1" applyBorder="1" applyAlignment="1">
      <alignment horizontal="center" vertical="center"/>
    </xf>
    <xf numFmtId="0" fontId="1" fillId="42" borderId="14" xfId="0" applyFont="1" applyFill="1" applyBorder="1" applyAlignment="1">
      <alignment horizontal="center" vertical="center"/>
    </xf>
    <xf numFmtId="0" fontId="1" fillId="42" borderId="3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1" fillId="35" borderId="60" xfId="0" applyFont="1" applyFill="1" applyBorder="1" applyAlignment="1">
      <alignment horizontal="center" vertical="center"/>
    </xf>
    <xf numFmtId="0" fontId="0" fillId="35" borderId="61" xfId="0" applyFill="1" applyBorder="1" applyAlignment="1">
      <alignment/>
    </xf>
    <xf numFmtId="0" fontId="0" fillId="35" borderId="51" xfId="0" applyFill="1" applyBorder="1" applyAlignment="1">
      <alignment/>
    </xf>
    <xf numFmtId="0" fontId="11" fillId="37" borderId="41" xfId="0" applyFont="1" applyFill="1" applyBorder="1" applyAlignment="1">
      <alignment horizontal="center" vertical="center"/>
    </xf>
    <xf numFmtId="0" fontId="0" fillId="37" borderId="41" xfId="0" applyFill="1" applyBorder="1" applyAlignment="1">
      <alignment/>
    </xf>
    <xf numFmtId="0" fontId="0" fillId="37" borderId="10" xfId="0" applyFill="1" applyBorder="1" applyAlignment="1">
      <alignment/>
    </xf>
    <xf numFmtId="0" fontId="20" fillId="41" borderId="60" xfId="0" applyFont="1" applyFill="1" applyBorder="1" applyAlignment="1">
      <alignment horizontal="center"/>
    </xf>
    <xf numFmtId="0" fontId="0" fillId="41" borderId="61" xfId="0" applyFill="1" applyBorder="1" applyAlignment="1">
      <alignment horizontal="center"/>
    </xf>
    <xf numFmtId="0" fontId="20" fillId="41" borderId="61" xfId="0" applyFont="1" applyFill="1" applyBorder="1" applyAlignment="1">
      <alignment horizontal="center"/>
    </xf>
    <xf numFmtId="0" fontId="0" fillId="41" borderId="51" xfId="0" applyFill="1" applyBorder="1" applyAlignment="1">
      <alignment horizontal="center"/>
    </xf>
    <xf numFmtId="0" fontId="15" fillId="35" borderId="40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/>
    </xf>
    <xf numFmtId="0" fontId="15" fillId="35" borderId="86" xfId="0" applyFont="1" applyFill="1" applyBorder="1" applyAlignment="1">
      <alignment horizontal="center" vertical="center"/>
    </xf>
    <xf numFmtId="0" fontId="15" fillId="37" borderId="41" xfId="0" applyFont="1" applyFill="1" applyBorder="1" applyAlignment="1">
      <alignment horizontal="center" vertical="center"/>
    </xf>
    <xf numFmtId="0" fontId="15" fillId="37" borderId="32" xfId="0" applyFont="1" applyFill="1" applyBorder="1" applyAlignment="1">
      <alignment horizontal="center" vertical="center"/>
    </xf>
    <xf numFmtId="0" fontId="15" fillId="37" borderId="86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30" fillId="36" borderId="77" xfId="0" applyFont="1" applyFill="1" applyBorder="1" applyAlignment="1">
      <alignment horizontal="center" vertical="center"/>
    </xf>
    <xf numFmtId="0" fontId="30" fillId="36" borderId="78" xfId="0" applyFont="1" applyFill="1" applyBorder="1" applyAlignment="1">
      <alignment horizontal="center" vertical="center"/>
    </xf>
    <xf numFmtId="0" fontId="30" fillId="36" borderId="89" xfId="0" applyFont="1" applyFill="1" applyBorder="1" applyAlignment="1">
      <alignment horizontal="center" vertical="center"/>
    </xf>
    <xf numFmtId="0" fontId="1" fillId="42" borderId="83" xfId="0" applyFont="1" applyFill="1" applyBorder="1" applyAlignment="1">
      <alignment horizontal="center" vertical="center"/>
    </xf>
    <xf numFmtId="0" fontId="1" fillId="42" borderId="65" xfId="0" applyFont="1" applyFill="1" applyBorder="1" applyAlignment="1">
      <alignment horizontal="center" vertical="center"/>
    </xf>
    <xf numFmtId="0" fontId="1" fillId="42" borderId="69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68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1" fillId="34" borderId="65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1" fillId="34" borderId="67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85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/>
    </xf>
    <xf numFmtId="0" fontId="21" fillId="34" borderId="8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10" fillId="34" borderId="52" xfId="0" applyFont="1" applyFill="1" applyBorder="1" applyAlignment="1">
      <alignment horizontal="center" vertical="center"/>
    </xf>
    <xf numFmtId="0" fontId="10" fillId="34" borderId="80" xfId="0" applyFont="1" applyFill="1" applyBorder="1" applyAlignment="1">
      <alignment horizontal="center" vertical="center"/>
    </xf>
    <xf numFmtId="0" fontId="10" fillId="34" borderId="87" xfId="0" applyFont="1" applyFill="1" applyBorder="1" applyAlignment="1">
      <alignment horizontal="center" vertical="center"/>
    </xf>
    <xf numFmtId="0" fontId="31" fillId="34" borderId="90" xfId="0" applyFont="1" applyFill="1" applyBorder="1" applyAlignment="1">
      <alignment horizontal="center" vertical="center"/>
    </xf>
    <xf numFmtId="0" fontId="31" fillId="34" borderId="78" xfId="0" applyFont="1" applyFill="1" applyBorder="1" applyAlignment="1">
      <alignment horizontal="center" vertical="center"/>
    </xf>
    <xf numFmtId="0" fontId="31" fillId="34" borderId="88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15" fillId="41" borderId="9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textRotation="90"/>
    </xf>
    <xf numFmtId="0" fontId="0" fillId="0" borderId="93" xfId="0" applyFill="1" applyBorder="1" applyAlignment="1">
      <alignment horizontal="center" vertical="center" textRotation="90"/>
    </xf>
    <xf numFmtId="0" fontId="0" fillId="0" borderId="94" xfId="0" applyFill="1" applyBorder="1" applyAlignment="1">
      <alignment horizontal="center" vertical="center" textRotation="90"/>
    </xf>
    <xf numFmtId="0" fontId="13" fillId="0" borderId="35" xfId="52" applyFont="1" applyBorder="1" applyAlignment="1">
      <alignment horizontal="center" vertical="center"/>
      <protection/>
    </xf>
    <xf numFmtId="0" fontId="13" fillId="0" borderId="61" xfId="52" applyFont="1" applyBorder="1" applyAlignment="1">
      <alignment horizontal="center" vertical="center"/>
      <protection/>
    </xf>
    <xf numFmtId="0" fontId="10" fillId="0" borderId="17" xfId="56" applyFont="1" applyBorder="1" applyAlignment="1">
      <alignment horizontal="center" vertical="center"/>
      <protection/>
    </xf>
    <xf numFmtId="0" fontId="14" fillId="0" borderId="84" xfId="39" applyFont="1" applyBorder="1" applyAlignment="1">
      <alignment horizontal="center" vertical="center"/>
      <protection/>
    </xf>
    <xf numFmtId="0" fontId="14" fillId="0" borderId="11" xfId="39" applyFont="1" applyBorder="1" applyAlignment="1">
      <alignment horizontal="center" vertical="center"/>
      <protection/>
    </xf>
    <xf numFmtId="0" fontId="14" fillId="0" borderId="45" xfId="39" applyFont="1" applyBorder="1" applyAlignment="1">
      <alignment horizontal="center" vertical="center"/>
      <protection/>
    </xf>
    <xf numFmtId="0" fontId="14" fillId="0" borderId="46" xfId="39" applyFont="1" applyBorder="1" applyAlignment="1">
      <alignment horizontal="center" vertical="center"/>
      <protection/>
    </xf>
    <xf numFmtId="0" fontId="14" fillId="0" borderId="47" xfId="39" applyFont="1" applyBorder="1" applyAlignment="1">
      <alignment horizontal="center" vertical="center"/>
      <protection/>
    </xf>
    <xf numFmtId="168" fontId="0" fillId="0" borderId="95" xfId="0" applyNumberFormat="1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168" fontId="0" fillId="0" borderId="35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7" xfId="0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4" xfId="0" applyBorder="1" applyAlignment="1">
      <alignment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66675</xdr:rowOff>
    </xdr:from>
    <xdr:to>
      <xdr:col>2</xdr:col>
      <xdr:colOff>2124075</xdr:colOff>
      <xdr:row>3</xdr:row>
      <xdr:rowOff>171450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6675"/>
          <a:ext cx="2286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2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619125</xdr:colOff>
      <xdr:row>0</xdr:row>
      <xdr:rowOff>295275</xdr:rowOff>
    </xdr:to>
    <xdr:pic>
      <xdr:nvPicPr>
        <xdr:cNvPr id="1" name="Picture 1" descr="JcB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2">
      <selection activeCell="F31" sqref="F31"/>
    </sheetView>
  </sheetViews>
  <sheetFormatPr defaultColWidth="9.00390625" defaultRowHeight="12.75"/>
  <cols>
    <col min="1" max="1" width="4.00390625" style="53" customWidth="1"/>
    <col min="2" max="2" width="25.875" style="0" customWidth="1"/>
    <col min="3" max="3" width="25.625" style="0" customWidth="1"/>
    <col min="4" max="4" width="25.875" style="0" customWidth="1"/>
    <col min="5" max="5" width="4.625" style="57" customWidth="1"/>
  </cols>
  <sheetData>
    <row r="1" ht="12.75">
      <c r="A1" s="52" t="s">
        <v>108</v>
      </c>
    </row>
    <row r="2" spans="4:5" ht="12.75">
      <c r="D2" s="56" t="s">
        <v>54</v>
      </c>
      <c r="E2" s="58" t="s">
        <v>53</v>
      </c>
    </row>
    <row r="3" spans="1:5" ht="12.75">
      <c r="A3" s="54" t="s">
        <v>39</v>
      </c>
      <c r="B3" s="66" t="s">
        <v>52</v>
      </c>
      <c r="D3" s="55" t="s">
        <v>52</v>
      </c>
      <c r="E3" s="57">
        <v>1</v>
      </c>
    </row>
    <row r="4" spans="1:5" ht="12.75">
      <c r="A4" s="54" t="s">
        <v>40</v>
      </c>
      <c r="B4" s="66" t="s">
        <v>97</v>
      </c>
      <c r="D4" s="55" t="s">
        <v>97</v>
      </c>
      <c r="E4" s="57">
        <v>2</v>
      </c>
    </row>
    <row r="5" spans="1:5" ht="12.75">
      <c r="A5" s="54" t="s">
        <v>41</v>
      </c>
      <c r="B5" s="66" t="s">
        <v>107</v>
      </c>
      <c r="D5" s="55" t="s">
        <v>107</v>
      </c>
      <c r="E5" s="57">
        <v>3</v>
      </c>
    </row>
    <row r="6" spans="1:5" ht="12.75">
      <c r="A6" s="54" t="s">
        <v>42</v>
      </c>
      <c r="B6" s="66" t="s">
        <v>106</v>
      </c>
      <c r="D6" s="55" t="s">
        <v>106</v>
      </c>
      <c r="E6" s="57">
        <v>4</v>
      </c>
    </row>
    <row r="7" spans="1:5" ht="12.75">
      <c r="A7" s="54" t="s">
        <v>43</v>
      </c>
      <c r="B7" s="66" t="s">
        <v>96</v>
      </c>
      <c r="D7" s="55" t="s">
        <v>96</v>
      </c>
      <c r="E7" s="57">
        <v>5</v>
      </c>
    </row>
    <row r="8" spans="1:2" ht="12.75">
      <c r="A8" s="54" t="s">
        <v>50</v>
      </c>
      <c r="B8" s="66" t="s">
        <v>51</v>
      </c>
    </row>
    <row r="9" ht="12.75">
      <c r="A9" s="54"/>
    </row>
    <row r="10" spans="1:2" ht="12.75">
      <c r="A10" s="54"/>
      <c r="B10" s="48" t="s">
        <v>55</v>
      </c>
    </row>
    <row r="11" spans="1:4" ht="12.75">
      <c r="A11" s="54" t="s">
        <v>32</v>
      </c>
      <c r="B11" t="str">
        <f>B3</f>
        <v>Sokol Křemže "B"</v>
      </c>
      <c r="C11" t="str">
        <f>B8</f>
        <v>Volno</v>
      </c>
      <c r="D11" s="141"/>
    </row>
    <row r="12" spans="1:3" ht="12.75">
      <c r="A12" s="54" t="s">
        <v>35</v>
      </c>
      <c r="B12" t="str">
        <f>B4</f>
        <v>ČZ Strakonice</v>
      </c>
      <c r="C12" t="str">
        <f>B7</f>
        <v>Sokol České Budějovice "C"</v>
      </c>
    </row>
    <row r="13" spans="1:3" ht="12.75">
      <c r="A13" s="54" t="s">
        <v>38</v>
      </c>
      <c r="B13" t="str">
        <f>B5</f>
        <v>SK Badminton Tábor</v>
      </c>
      <c r="C13" t="str">
        <f>B6</f>
        <v>Sokol Vodňany</v>
      </c>
    </row>
    <row r="14" ht="12.75">
      <c r="A14" s="54"/>
    </row>
    <row r="15" spans="1:2" ht="12.75">
      <c r="A15" s="54"/>
      <c r="B15" s="48" t="s">
        <v>56</v>
      </c>
    </row>
    <row r="16" spans="1:3" ht="12.75">
      <c r="A16" s="54" t="s">
        <v>44</v>
      </c>
      <c r="B16" t="str">
        <f>B8</f>
        <v>Volno</v>
      </c>
      <c r="C16" t="str">
        <f>B6</f>
        <v>Sokol Vodňany</v>
      </c>
    </row>
    <row r="17" spans="1:3" ht="12.75">
      <c r="A17" s="54" t="s">
        <v>45</v>
      </c>
      <c r="B17" t="str">
        <f>B7</f>
        <v>Sokol České Budějovice "C"</v>
      </c>
      <c r="C17" t="str">
        <f>B5</f>
        <v>SK Badminton Tábor</v>
      </c>
    </row>
    <row r="18" spans="1:3" ht="12.75">
      <c r="A18" s="54" t="s">
        <v>36</v>
      </c>
      <c r="B18" t="str">
        <f>B3</f>
        <v>Sokol Křemže "B"</v>
      </c>
      <c r="C18" t="str">
        <f>B4</f>
        <v>ČZ Strakonice</v>
      </c>
    </row>
    <row r="19" ht="12.75">
      <c r="A19" s="54"/>
    </row>
    <row r="20" spans="1:2" ht="12.75">
      <c r="A20" s="54"/>
      <c r="B20" s="48" t="s">
        <v>57</v>
      </c>
    </row>
    <row r="21" spans="1:3" ht="12.75">
      <c r="A21" s="54" t="s">
        <v>37</v>
      </c>
      <c r="B21" t="str">
        <f>B4</f>
        <v>ČZ Strakonice</v>
      </c>
      <c r="C21" t="str">
        <f>B8</f>
        <v>Volno</v>
      </c>
    </row>
    <row r="22" spans="1:3" ht="12.75">
      <c r="A22" s="54" t="s">
        <v>46</v>
      </c>
      <c r="B22" t="str">
        <f>B5</f>
        <v>SK Badminton Tábor</v>
      </c>
      <c r="C22" t="str">
        <f>B3</f>
        <v>Sokol Křemže "B"</v>
      </c>
    </row>
    <row r="23" spans="1:3" ht="12.75">
      <c r="A23" s="54" t="s">
        <v>34</v>
      </c>
      <c r="B23" t="str">
        <f>B6</f>
        <v>Sokol Vodňany</v>
      </c>
      <c r="C23" t="str">
        <f>B7</f>
        <v>Sokol České Budějovice "C"</v>
      </c>
    </row>
    <row r="24" ht="12.75">
      <c r="A24" s="54"/>
    </row>
    <row r="25" spans="1:2" ht="12.75">
      <c r="A25" s="54"/>
      <c r="B25" s="48" t="s">
        <v>58</v>
      </c>
    </row>
    <row r="26" spans="1:3" ht="12.75">
      <c r="A26" s="54" t="s">
        <v>47</v>
      </c>
      <c r="B26" t="str">
        <f>B8</f>
        <v>Volno</v>
      </c>
      <c r="C26" t="str">
        <f>B7</f>
        <v>Sokol České Budějovice "C"</v>
      </c>
    </row>
    <row r="27" spans="1:3" ht="12.75">
      <c r="A27" s="54" t="s">
        <v>30</v>
      </c>
      <c r="B27" t="str">
        <f>B3</f>
        <v>Sokol Křemže "B"</v>
      </c>
      <c r="C27" t="str">
        <f>B6</f>
        <v>Sokol Vodňany</v>
      </c>
    </row>
    <row r="28" spans="1:3" ht="12.75">
      <c r="A28" s="54" t="s">
        <v>33</v>
      </c>
      <c r="B28" t="str">
        <f>B4</f>
        <v>ČZ Strakonice</v>
      </c>
      <c r="C28" t="str">
        <f>B5</f>
        <v>SK Badminton Tábor</v>
      </c>
    </row>
    <row r="29" ht="12.75">
      <c r="A29" s="54"/>
    </row>
    <row r="30" spans="1:2" ht="12.75">
      <c r="A30" s="54"/>
      <c r="B30" s="48" t="s">
        <v>59</v>
      </c>
    </row>
    <row r="31" spans="1:3" ht="12.75">
      <c r="A31" s="54" t="s">
        <v>31</v>
      </c>
      <c r="B31" t="str">
        <f>B5</f>
        <v>SK Badminton Tábor</v>
      </c>
      <c r="C31" t="str">
        <f>B8</f>
        <v>Volno</v>
      </c>
    </row>
    <row r="32" spans="1:3" ht="12.75">
      <c r="A32" s="54" t="s">
        <v>48</v>
      </c>
      <c r="B32" t="str">
        <f>B6</f>
        <v>Sokol Vodňany</v>
      </c>
      <c r="C32" t="str">
        <f>B4</f>
        <v>ČZ Strakonice</v>
      </c>
    </row>
    <row r="33" spans="1:3" ht="12.75">
      <c r="A33" s="54" t="s">
        <v>49</v>
      </c>
      <c r="B33" t="str">
        <f>B7</f>
        <v>Sokol České Budějovice "C"</v>
      </c>
      <c r="C33" t="str">
        <f>B3</f>
        <v>Sokol Křemže "B"</v>
      </c>
    </row>
    <row r="36" spans="1:5" s="56" customFormat="1" ht="12.75">
      <c r="A36" s="59"/>
      <c r="B36" s="58" t="s">
        <v>5</v>
      </c>
      <c r="C36" s="58" t="s">
        <v>61</v>
      </c>
      <c r="E36" s="58"/>
    </row>
    <row r="37" spans="2:3" ht="12.75">
      <c r="B37" s="67" t="s">
        <v>60</v>
      </c>
      <c r="C37" s="68">
        <v>41609</v>
      </c>
    </row>
    <row r="39" spans="2:3" ht="12.75">
      <c r="B39" s="77" t="s">
        <v>71</v>
      </c>
      <c r="C39" s="67" t="s">
        <v>95</v>
      </c>
    </row>
    <row r="40" ht="12.75">
      <c r="B40" s="76" t="s">
        <v>23</v>
      </c>
    </row>
    <row r="41" spans="2:3" ht="12.75">
      <c r="B41" s="76" t="s">
        <v>24</v>
      </c>
      <c r="C41" s="58" t="s">
        <v>2</v>
      </c>
    </row>
    <row r="42" spans="2:3" ht="12.75">
      <c r="B42" s="76" t="s">
        <v>25</v>
      </c>
      <c r="C42" s="67" t="s">
        <v>62</v>
      </c>
    </row>
    <row r="43" ht="12.75">
      <c r="B43" s="76" t="s">
        <v>14</v>
      </c>
    </row>
    <row r="44" ht="12.75">
      <c r="B44" s="76" t="s">
        <v>98</v>
      </c>
    </row>
    <row r="45" ht="12.75">
      <c r="B45" s="76" t="s">
        <v>63</v>
      </c>
    </row>
    <row r="46" ht="12.75">
      <c r="B46" t="s">
        <v>15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115" zoomScaleNormal="115" zoomScalePageLayoutView="0" workbookViewId="0" topLeftCell="A4">
      <selection activeCell="L9" sqref="L9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9.5" customHeight="1" thickBot="1">
      <c r="A2" s="33" t="s">
        <v>1</v>
      </c>
      <c r="B2" s="34"/>
      <c r="C2" s="35" t="s">
        <v>64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63" t="s">
        <v>30</v>
      </c>
    </row>
    <row r="3" spans="1:19" ht="19.5" customHeight="1" thickTop="1">
      <c r="A3" s="4" t="s">
        <v>3</v>
      </c>
      <c r="B3" s="5"/>
      <c r="C3" s="64" t="str">
        <f>Los!B27</f>
        <v>Sokol Křemže "B"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316" t="s">
        <v>19</v>
      </c>
      <c r="Q3" s="317"/>
      <c r="R3" s="312">
        <f>Los!C37</f>
        <v>41609</v>
      </c>
      <c r="S3" s="313"/>
    </row>
    <row r="4" spans="1:19" ht="19.5" customHeight="1">
      <c r="A4" s="4" t="s">
        <v>4</v>
      </c>
      <c r="B4" s="8"/>
      <c r="C4" s="65" t="str">
        <f>Los!C27</f>
        <v>Sokol Vodňany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318" t="s">
        <v>2</v>
      </c>
      <c r="Q4" s="319"/>
      <c r="R4" s="314" t="str">
        <f>Los!C42</f>
        <v>Vodňany</v>
      </c>
      <c r="S4" s="315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309" t="s">
        <v>8</v>
      </c>
      <c r="E6" s="310"/>
      <c r="F6" s="310"/>
      <c r="G6" s="310"/>
      <c r="H6" s="310"/>
      <c r="I6" s="310"/>
      <c r="J6" s="310"/>
      <c r="K6" s="310"/>
      <c r="L6" s="311"/>
      <c r="M6" s="307" t="s">
        <v>20</v>
      </c>
      <c r="N6" s="308"/>
      <c r="O6" s="307" t="s">
        <v>21</v>
      </c>
      <c r="P6" s="308"/>
      <c r="Q6" s="307" t="s">
        <v>22</v>
      </c>
      <c r="R6" s="308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62" t="s">
        <v>23</v>
      </c>
      <c r="B8" s="75" t="s">
        <v>143</v>
      </c>
      <c r="C8" s="75" t="s">
        <v>134</v>
      </c>
      <c r="D8" s="38">
        <v>12</v>
      </c>
      <c r="E8" s="39" t="s">
        <v>26</v>
      </c>
      <c r="F8" s="23">
        <v>21</v>
      </c>
      <c r="G8" s="38">
        <v>21</v>
      </c>
      <c r="H8" s="39" t="s">
        <v>26</v>
      </c>
      <c r="I8" s="23">
        <v>11</v>
      </c>
      <c r="J8" s="38">
        <v>21</v>
      </c>
      <c r="K8" s="39" t="s">
        <v>26</v>
      </c>
      <c r="L8" s="23">
        <v>8</v>
      </c>
      <c r="M8" s="42">
        <f aca="true" t="shared" si="0" ref="M8:M14">D8+G8+J8</f>
        <v>54</v>
      </c>
      <c r="N8" s="43">
        <f aca="true" t="shared" si="1" ref="N8:N14">F8+I8+L8</f>
        <v>40</v>
      </c>
      <c r="O8" s="24">
        <f>D35+G35+J35</f>
        <v>2</v>
      </c>
      <c r="P8" s="23">
        <f>F35+I35+L35</f>
        <v>1</v>
      </c>
      <c r="Q8" s="24">
        <f aca="true" t="shared" si="2" ref="Q8:Q14">IF(O8&gt;P8,1,0)</f>
        <v>1</v>
      </c>
      <c r="R8" s="23">
        <f aca="true" t="shared" si="3" ref="R8:R14">IF(P8&gt;O8,1,0)</f>
        <v>0</v>
      </c>
      <c r="S8" s="61" t="str">
        <f>C3</f>
        <v>Sokol Křemže "B"</v>
      </c>
    </row>
    <row r="9" spans="1:19" ht="30" customHeight="1">
      <c r="A9" s="62" t="s">
        <v>24</v>
      </c>
      <c r="B9" s="75" t="s">
        <v>144</v>
      </c>
      <c r="C9" s="75" t="s">
        <v>151</v>
      </c>
      <c r="D9" s="38">
        <v>21</v>
      </c>
      <c r="E9" s="38" t="s">
        <v>26</v>
      </c>
      <c r="F9" s="23">
        <v>23</v>
      </c>
      <c r="G9" s="38">
        <v>21</v>
      </c>
      <c r="H9" s="38" t="s">
        <v>26</v>
      </c>
      <c r="I9" s="23">
        <v>11</v>
      </c>
      <c r="J9" s="38">
        <v>21</v>
      </c>
      <c r="K9" s="38" t="s">
        <v>26</v>
      </c>
      <c r="L9" s="23">
        <v>11</v>
      </c>
      <c r="M9" s="42">
        <f t="shared" si="0"/>
        <v>63</v>
      </c>
      <c r="N9" s="43">
        <f t="shared" si="1"/>
        <v>45</v>
      </c>
      <c r="O9" s="24">
        <f aca="true" t="shared" si="4" ref="O9:O14">D36+G36+J36</f>
        <v>2</v>
      </c>
      <c r="P9" s="23">
        <f aca="true" t="shared" si="5" ref="P9:P14">F36+I36+L36</f>
        <v>1</v>
      </c>
      <c r="Q9" s="24">
        <f t="shared" si="2"/>
        <v>1</v>
      </c>
      <c r="R9" s="23">
        <f t="shared" si="3"/>
        <v>0</v>
      </c>
      <c r="S9" s="61" t="str">
        <f>C4</f>
        <v>Sokol Vodňany</v>
      </c>
    </row>
    <row r="10" spans="1:19" ht="30" customHeight="1">
      <c r="A10" s="62" t="s">
        <v>25</v>
      </c>
      <c r="B10" s="75" t="s">
        <v>145</v>
      </c>
      <c r="C10" s="75" t="s">
        <v>136</v>
      </c>
      <c r="D10" s="38">
        <v>23</v>
      </c>
      <c r="E10" s="38" t="s">
        <v>26</v>
      </c>
      <c r="F10" s="23">
        <v>21</v>
      </c>
      <c r="G10" s="38">
        <v>14</v>
      </c>
      <c r="H10" s="38" t="s">
        <v>26</v>
      </c>
      <c r="I10" s="23">
        <v>21</v>
      </c>
      <c r="J10" s="38">
        <v>21</v>
      </c>
      <c r="K10" s="38" t="s">
        <v>26</v>
      </c>
      <c r="L10" s="23">
        <v>19</v>
      </c>
      <c r="M10" s="42">
        <f t="shared" si="0"/>
        <v>58</v>
      </c>
      <c r="N10" s="43">
        <f t="shared" si="1"/>
        <v>61</v>
      </c>
      <c r="O10" s="24">
        <f t="shared" si="4"/>
        <v>2</v>
      </c>
      <c r="P10" s="23">
        <f t="shared" si="5"/>
        <v>1</v>
      </c>
      <c r="Q10" s="24">
        <f t="shared" si="2"/>
        <v>1</v>
      </c>
      <c r="R10" s="23">
        <f t="shared" si="3"/>
        <v>0</v>
      </c>
      <c r="S10" s="61" t="str">
        <f>C3</f>
        <v>Sokol Křemže "B"</v>
      </c>
    </row>
    <row r="11" spans="1:19" ht="30" customHeight="1">
      <c r="A11" s="62" t="s">
        <v>14</v>
      </c>
      <c r="B11" s="75" t="s">
        <v>146</v>
      </c>
      <c r="C11" s="75" t="s">
        <v>137</v>
      </c>
      <c r="D11" s="38">
        <v>21</v>
      </c>
      <c r="E11" s="38" t="s">
        <v>26</v>
      </c>
      <c r="F11" s="23">
        <v>15</v>
      </c>
      <c r="G11" s="38">
        <v>20</v>
      </c>
      <c r="H11" s="38" t="s">
        <v>26</v>
      </c>
      <c r="I11" s="23">
        <v>22</v>
      </c>
      <c r="J11" s="38">
        <v>16</v>
      </c>
      <c r="K11" s="38" t="s">
        <v>26</v>
      </c>
      <c r="L11" s="23">
        <v>21</v>
      </c>
      <c r="M11" s="42">
        <f t="shared" si="0"/>
        <v>57</v>
      </c>
      <c r="N11" s="43">
        <f t="shared" si="1"/>
        <v>58</v>
      </c>
      <c r="O11" s="24">
        <f t="shared" si="4"/>
        <v>1</v>
      </c>
      <c r="P11" s="23">
        <f t="shared" si="5"/>
        <v>2</v>
      </c>
      <c r="Q11" s="24">
        <f t="shared" si="2"/>
        <v>0</v>
      </c>
      <c r="R11" s="23">
        <f t="shared" si="3"/>
        <v>1</v>
      </c>
      <c r="S11" s="61" t="str">
        <f>C4</f>
        <v>Sokol Vodňany</v>
      </c>
    </row>
    <row r="12" spans="1:19" ht="30" customHeight="1">
      <c r="A12" s="62" t="s">
        <v>98</v>
      </c>
      <c r="B12" s="75" t="s">
        <v>147</v>
      </c>
      <c r="C12" s="75" t="s">
        <v>138</v>
      </c>
      <c r="D12" s="38">
        <v>21</v>
      </c>
      <c r="E12" s="38" t="s">
        <v>26</v>
      </c>
      <c r="F12" s="23">
        <v>16</v>
      </c>
      <c r="G12" s="38">
        <v>21</v>
      </c>
      <c r="H12" s="38" t="s">
        <v>26</v>
      </c>
      <c r="I12" s="23">
        <v>19</v>
      </c>
      <c r="J12" s="38"/>
      <c r="K12" s="38" t="s">
        <v>26</v>
      </c>
      <c r="L12" s="23"/>
      <c r="M12" s="42">
        <f t="shared" si="0"/>
        <v>42</v>
      </c>
      <c r="N12" s="43">
        <f t="shared" si="1"/>
        <v>35</v>
      </c>
      <c r="O12" s="24">
        <f t="shared" si="4"/>
        <v>2</v>
      </c>
      <c r="P12" s="23">
        <f t="shared" si="5"/>
        <v>0</v>
      </c>
      <c r="Q12" s="24">
        <f t="shared" si="2"/>
        <v>1</v>
      </c>
      <c r="R12" s="23">
        <f t="shared" si="3"/>
        <v>0</v>
      </c>
      <c r="S12" s="61" t="str">
        <f>C3</f>
        <v>Sokol Křemže "B"</v>
      </c>
    </row>
    <row r="13" spans="1:19" ht="30" customHeight="1">
      <c r="A13" s="62" t="s">
        <v>63</v>
      </c>
      <c r="B13" s="75" t="s">
        <v>154</v>
      </c>
      <c r="C13" s="75" t="s">
        <v>139</v>
      </c>
      <c r="D13" s="38">
        <v>15</v>
      </c>
      <c r="E13" s="38" t="s">
        <v>26</v>
      </c>
      <c r="F13" s="23">
        <v>21</v>
      </c>
      <c r="G13" s="38">
        <v>21</v>
      </c>
      <c r="H13" s="38" t="s">
        <v>26</v>
      </c>
      <c r="I13" s="23">
        <v>18</v>
      </c>
      <c r="J13" s="38">
        <v>16</v>
      </c>
      <c r="K13" s="38" t="s">
        <v>26</v>
      </c>
      <c r="L13" s="23">
        <v>21</v>
      </c>
      <c r="M13" s="42">
        <f t="shared" si="0"/>
        <v>52</v>
      </c>
      <c r="N13" s="43">
        <f t="shared" si="1"/>
        <v>60</v>
      </c>
      <c r="O13" s="24">
        <f t="shared" si="4"/>
        <v>1</v>
      </c>
      <c r="P13" s="23">
        <f t="shared" si="5"/>
        <v>2</v>
      </c>
      <c r="Q13" s="24">
        <f t="shared" si="2"/>
        <v>0</v>
      </c>
      <c r="R13" s="23">
        <f t="shared" si="3"/>
        <v>1</v>
      </c>
      <c r="S13" s="61" t="str">
        <f>C4</f>
        <v>Sokol Vodňany</v>
      </c>
    </row>
    <row r="14" spans="1:19" ht="30" customHeight="1" thickBot="1">
      <c r="A14" s="62" t="s">
        <v>15</v>
      </c>
      <c r="B14" s="75" t="s">
        <v>153</v>
      </c>
      <c r="C14" s="75" t="s">
        <v>140</v>
      </c>
      <c r="D14" s="38">
        <v>10</v>
      </c>
      <c r="E14" s="38" t="s">
        <v>26</v>
      </c>
      <c r="F14" s="23">
        <v>21</v>
      </c>
      <c r="G14" s="38">
        <v>16</v>
      </c>
      <c r="H14" s="38" t="s">
        <v>26</v>
      </c>
      <c r="I14" s="23">
        <v>21</v>
      </c>
      <c r="J14" s="38"/>
      <c r="K14" s="38" t="s">
        <v>26</v>
      </c>
      <c r="L14" s="23"/>
      <c r="M14" s="42">
        <f t="shared" si="0"/>
        <v>26</v>
      </c>
      <c r="N14" s="43">
        <f t="shared" si="1"/>
        <v>42</v>
      </c>
      <c r="O14" s="24">
        <f t="shared" si="4"/>
        <v>0</v>
      </c>
      <c r="P14" s="23">
        <f t="shared" si="5"/>
        <v>2</v>
      </c>
      <c r="Q14" s="24">
        <f t="shared" si="2"/>
        <v>0</v>
      </c>
      <c r="R14" s="23">
        <f t="shared" si="3"/>
        <v>1</v>
      </c>
      <c r="S14" s="61" t="str">
        <f>C3</f>
        <v>Sokol Křemže "B"</v>
      </c>
    </row>
    <row r="15" spans="1:19" ht="34.5" customHeight="1" thickBot="1">
      <c r="A15" s="69" t="s">
        <v>10</v>
      </c>
      <c r="B15" s="70" t="str">
        <f>IF(Q15+R15=0,C44,IF(Q15=R15,C43,IF(Q15&gt;R15,C3,C4)))</f>
        <v>Sokol Křemže "B"</v>
      </c>
      <c r="C15" s="71"/>
      <c r="D15" s="72"/>
      <c r="E15" s="72"/>
      <c r="F15" s="72"/>
      <c r="G15" s="72"/>
      <c r="H15" s="72"/>
      <c r="I15" s="72"/>
      <c r="J15" s="72"/>
      <c r="K15" s="72"/>
      <c r="L15" s="73"/>
      <c r="M15" s="44">
        <f aca="true" t="shared" si="6" ref="M15:R15">SUM(M8:M14)</f>
        <v>352</v>
      </c>
      <c r="N15" s="45">
        <f t="shared" si="6"/>
        <v>341</v>
      </c>
      <c r="O15" s="44">
        <f t="shared" si="6"/>
        <v>10</v>
      </c>
      <c r="P15" s="46">
        <f t="shared" si="6"/>
        <v>9</v>
      </c>
      <c r="Q15" s="44">
        <f t="shared" si="6"/>
        <v>4</v>
      </c>
      <c r="R15" s="45">
        <f t="shared" si="6"/>
        <v>3</v>
      </c>
      <c r="S15" s="1"/>
    </row>
    <row r="16" spans="4:19" ht="15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 t="s">
        <v>11</v>
      </c>
    </row>
    <row r="17" ht="12.75">
      <c r="A17" s="28" t="s">
        <v>12</v>
      </c>
    </row>
    <row r="19" spans="1:2" ht="19.5" customHeight="1">
      <c r="A19" s="29" t="s">
        <v>13</v>
      </c>
      <c r="B19" s="3" t="s">
        <v>16</v>
      </c>
    </row>
    <row r="20" spans="1:2" ht="19.5" customHeight="1">
      <c r="A20" s="27"/>
      <c r="B20" s="3" t="s">
        <v>16</v>
      </c>
    </row>
    <row r="22" spans="1:20" ht="12.75">
      <c r="A22" s="31" t="s">
        <v>17</v>
      </c>
      <c r="C22" s="30"/>
      <c r="D22" s="31" t="s">
        <v>18</v>
      </c>
      <c r="E22" s="31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31"/>
      <c r="C23" s="30"/>
      <c r="D23" s="31"/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 hidden="1">
      <c r="A35" s="32"/>
      <c r="C35" s="30" t="s">
        <v>23</v>
      </c>
      <c r="D35" s="60">
        <f>IF(D8&gt;F8,1,0)</f>
        <v>0</v>
      </c>
      <c r="E35" s="60"/>
      <c r="F35" s="60">
        <f>IF(F8&gt;D8,1,0)</f>
        <v>1</v>
      </c>
      <c r="G35" s="60">
        <f>IF(G8&gt;I8,1,0)</f>
        <v>1</v>
      </c>
      <c r="H35" s="60"/>
      <c r="I35" s="60">
        <f>IF(I8&gt;G8,1,0)</f>
        <v>0</v>
      </c>
      <c r="J35" s="60">
        <f>IF(J8&gt;L8,1,0)</f>
        <v>1</v>
      </c>
      <c r="K35" s="60"/>
      <c r="L35" s="60">
        <f>IF(L8&gt;J8,1,0)</f>
        <v>0</v>
      </c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1"/>
      <c r="C36" s="30" t="s">
        <v>24</v>
      </c>
      <c r="D36" s="60">
        <f aca="true" t="shared" si="7" ref="D36:D41">IF(D9&gt;F9,1,0)</f>
        <v>0</v>
      </c>
      <c r="E36" s="60"/>
      <c r="F36" s="60">
        <f aca="true" t="shared" si="8" ref="F36:F41">IF(F9&gt;D9,1,0)</f>
        <v>1</v>
      </c>
      <c r="G36" s="60">
        <f aca="true" t="shared" si="9" ref="G36:G41">IF(G9&gt;I9,1,0)</f>
        <v>1</v>
      </c>
      <c r="H36" s="60"/>
      <c r="I36" s="60">
        <f aca="true" t="shared" si="10" ref="I36:I41">IF(I9&gt;G9,1,0)</f>
        <v>0</v>
      </c>
      <c r="J36" s="60">
        <f aca="true" t="shared" si="11" ref="J36:J41">IF(J9&gt;L9,1,0)</f>
        <v>1</v>
      </c>
      <c r="K36" s="60"/>
      <c r="L36" s="60">
        <f aca="true" t="shared" si="12" ref="L36:L41">IF(L9&gt;J9,1,0)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30" t="s">
        <v>25</v>
      </c>
      <c r="D37" s="60">
        <f t="shared" si="7"/>
        <v>1</v>
      </c>
      <c r="E37" s="60"/>
      <c r="F37" s="60">
        <f t="shared" si="8"/>
        <v>0</v>
      </c>
      <c r="G37" s="60">
        <f t="shared" si="9"/>
        <v>0</v>
      </c>
      <c r="H37" s="60"/>
      <c r="I37" s="60">
        <f t="shared" si="10"/>
        <v>1</v>
      </c>
      <c r="J37" s="60">
        <f t="shared" si="11"/>
        <v>1</v>
      </c>
      <c r="K37" s="60"/>
      <c r="L37" s="60">
        <f t="shared" si="12"/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2"/>
      <c r="C38" s="30" t="s">
        <v>14</v>
      </c>
      <c r="D38" s="60">
        <f t="shared" si="7"/>
        <v>1</v>
      </c>
      <c r="E38" s="60"/>
      <c r="F38" s="60">
        <f t="shared" si="8"/>
        <v>0</v>
      </c>
      <c r="G38" s="60">
        <f t="shared" si="9"/>
        <v>0</v>
      </c>
      <c r="H38" s="60"/>
      <c r="I38" s="60">
        <f t="shared" si="10"/>
        <v>1</v>
      </c>
      <c r="J38" s="60">
        <f t="shared" si="11"/>
        <v>0</v>
      </c>
      <c r="K38" s="60"/>
      <c r="L38" s="60">
        <f t="shared" si="12"/>
        <v>1</v>
      </c>
      <c r="M38" s="30"/>
      <c r="N38" s="30"/>
      <c r="O38" s="30"/>
      <c r="P38" s="30"/>
      <c r="Q38" s="30"/>
      <c r="R38" s="30"/>
      <c r="S38" s="30"/>
      <c r="T38" s="30"/>
    </row>
    <row r="39" spans="3:12" ht="12.75" hidden="1">
      <c r="C39" s="3" t="s">
        <v>98</v>
      </c>
      <c r="D39" s="60">
        <f t="shared" si="7"/>
        <v>1</v>
      </c>
      <c r="E39" s="60"/>
      <c r="F39" s="60">
        <f t="shared" si="8"/>
        <v>0</v>
      </c>
      <c r="G39" s="60">
        <f t="shared" si="9"/>
        <v>1</v>
      </c>
      <c r="H39" s="60"/>
      <c r="I39" s="60">
        <f t="shared" si="10"/>
        <v>0</v>
      </c>
      <c r="J39" s="60">
        <f t="shared" si="11"/>
        <v>0</v>
      </c>
      <c r="K39" s="60"/>
      <c r="L39" s="60">
        <f t="shared" si="12"/>
        <v>0</v>
      </c>
    </row>
    <row r="40" spans="3:12" ht="12.75" hidden="1">
      <c r="C40" s="3" t="s">
        <v>63</v>
      </c>
      <c r="D40" s="60">
        <f t="shared" si="7"/>
        <v>0</v>
      </c>
      <c r="E40" s="60"/>
      <c r="F40" s="60">
        <f t="shared" si="8"/>
        <v>1</v>
      </c>
      <c r="G40" s="60">
        <f t="shared" si="9"/>
        <v>1</v>
      </c>
      <c r="H40" s="60"/>
      <c r="I40" s="60">
        <f t="shared" si="10"/>
        <v>0</v>
      </c>
      <c r="J40" s="60">
        <f t="shared" si="11"/>
        <v>0</v>
      </c>
      <c r="K40" s="60"/>
      <c r="L40" s="60">
        <f t="shared" si="12"/>
        <v>1</v>
      </c>
    </row>
    <row r="41" spans="3:12" ht="12.75" hidden="1">
      <c r="C41" s="3" t="s">
        <v>15</v>
      </c>
      <c r="D41" s="60">
        <f t="shared" si="7"/>
        <v>0</v>
      </c>
      <c r="E41" s="60"/>
      <c r="F41" s="60">
        <f t="shared" si="8"/>
        <v>1</v>
      </c>
      <c r="G41" s="60">
        <f t="shared" si="9"/>
        <v>0</v>
      </c>
      <c r="H41" s="60"/>
      <c r="I41" s="60">
        <f t="shared" si="10"/>
        <v>1</v>
      </c>
      <c r="J41" s="60">
        <f t="shared" si="11"/>
        <v>0</v>
      </c>
      <c r="K41" s="60"/>
      <c r="L41" s="60">
        <f t="shared" si="12"/>
        <v>0</v>
      </c>
    </row>
    <row r="42" ht="12.75" hidden="1"/>
    <row r="43" ht="12.75" hidden="1">
      <c r="C43" s="3" t="s">
        <v>65</v>
      </c>
    </row>
  </sheetData>
  <sheetProtection/>
  <protectedRanges>
    <protectedRange sqref="B19:S20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"/>
    <protectedRange sqref="B8:B11" name="Oblast1_1"/>
    <protectedRange sqref="L12:L14" name="Oblast7_1"/>
    <protectedRange sqref="J12:J14" name="Oblast6_1"/>
    <protectedRange sqref="I12:I14" name="Oblast5_1"/>
    <protectedRange sqref="G12:G14" name="Oblast4_1"/>
    <protectedRange sqref="F12:F14" name="Oblast3_1"/>
    <protectedRange sqref="D12:D14" name="Oblast2_1"/>
    <protectedRange sqref="B12:C14" name="Oblast1_2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115" zoomScaleNormal="115" zoomScalePageLayoutView="0" workbookViewId="0" topLeftCell="A13">
      <selection activeCell="U10" sqref="U10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9.5" customHeight="1" thickBot="1">
      <c r="A2" s="33" t="s">
        <v>1</v>
      </c>
      <c r="B2" s="34"/>
      <c r="C2" s="35" t="s">
        <v>64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63" t="s">
        <v>33</v>
      </c>
    </row>
    <row r="3" spans="1:19" ht="19.5" customHeight="1" thickTop="1">
      <c r="A3" s="4" t="s">
        <v>3</v>
      </c>
      <c r="B3" s="5"/>
      <c r="C3" s="64" t="str">
        <f>Los!B28</f>
        <v>ČZ Strakonice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316" t="s">
        <v>19</v>
      </c>
      <c r="Q3" s="317"/>
      <c r="R3" s="312">
        <f>Los!C37</f>
        <v>41609</v>
      </c>
      <c r="S3" s="313"/>
    </row>
    <row r="4" spans="1:19" ht="19.5" customHeight="1">
      <c r="A4" s="4" t="s">
        <v>4</v>
      </c>
      <c r="B4" s="8"/>
      <c r="C4" s="65" t="str">
        <f>Los!C28</f>
        <v>SK Badminton Tábor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318" t="s">
        <v>2</v>
      </c>
      <c r="Q4" s="319"/>
      <c r="R4" s="314" t="str">
        <f>Los!C42</f>
        <v>Vodňany</v>
      </c>
      <c r="S4" s="315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309" t="s">
        <v>8</v>
      </c>
      <c r="E6" s="310"/>
      <c r="F6" s="310"/>
      <c r="G6" s="310"/>
      <c r="H6" s="310"/>
      <c r="I6" s="310"/>
      <c r="J6" s="310"/>
      <c r="K6" s="310"/>
      <c r="L6" s="311"/>
      <c r="M6" s="307" t="s">
        <v>20</v>
      </c>
      <c r="N6" s="308"/>
      <c r="O6" s="307" t="s">
        <v>21</v>
      </c>
      <c r="P6" s="308"/>
      <c r="Q6" s="307" t="s">
        <v>22</v>
      </c>
      <c r="R6" s="308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62" t="s">
        <v>23</v>
      </c>
      <c r="B8" s="75" t="s">
        <v>113</v>
      </c>
      <c r="C8" s="75" t="s">
        <v>127</v>
      </c>
      <c r="D8" s="38">
        <v>21</v>
      </c>
      <c r="E8" s="39" t="s">
        <v>26</v>
      </c>
      <c r="F8" s="23">
        <v>7</v>
      </c>
      <c r="G8" s="38">
        <v>21</v>
      </c>
      <c r="H8" s="39" t="s">
        <v>26</v>
      </c>
      <c r="I8" s="23">
        <v>8</v>
      </c>
      <c r="J8" s="38"/>
      <c r="K8" s="39" t="s">
        <v>26</v>
      </c>
      <c r="L8" s="23"/>
      <c r="M8" s="42">
        <f aca="true" t="shared" si="0" ref="M8:M14">D8+G8+J8</f>
        <v>42</v>
      </c>
      <c r="N8" s="43">
        <f aca="true" t="shared" si="1" ref="N8:N14">F8+I8+L8</f>
        <v>15</v>
      </c>
      <c r="O8" s="24">
        <f>D35+G35+J35</f>
        <v>2</v>
      </c>
      <c r="P8" s="23">
        <f>F35+I35+L35</f>
        <v>0</v>
      </c>
      <c r="Q8" s="24">
        <f aca="true" t="shared" si="2" ref="Q8:Q14">IF(O8&gt;P8,1,0)</f>
        <v>1</v>
      </c>
      <c r="R8" s="23">
        <f aca="true" t="shared" si="3" ref="R8:R14">IF(P8&gt;O8,1,0)</f>
        <v>0</v>
      </c>
      <c r="S8" s="61" t="str">
        <f>C3</f>
        <v>ČZ Strakonice</v>
      </c>
    </row>
    <row r="9" spans="1:19" ht="30" customHeight="1">
      <c r="A9" s="62" t="s">
        <v>24</v>
      </c>
      <c r="B9" s="75" t="s">
        <v>114</v>
      </c>
      <c r="C9" s="75" t="s">
        <v>141</v>
      </c>
      <c r="D9" s="38">
        <v>21</v>
      </c>
      <c r="E9" s="38" t="s">
        <v>26</v>
      </c>
      <c r="F9" s="23">
        <v>12</v>
      </c>
      <c r="G9" s="38">
        <v>11</v>
      </c>
      <c r="H9" s="38" t="s">
        <v>26</v>
      </c>
      <c r="I9" s="23">
        <v>21</v>
      </c>
      <c r="J9" s="38">
        <v>18</v>
      </c>
      <c r="K9" s="38" t="s">
        <v>26</v>
      </c>
      <c r="L9" s="23">
        <v>21</v>
      </c>
      <c r="M9" s="42">
        <f t="shared" si="0"/>
        <v>50</v>
      </c>
      <c r="N9" s="43">
        <f t="shared" si="1"/>
        <v>54</v>
      </c>
      <c r="O9" s="24">
        <f aca="true" t="shared" si="4" ref="O9:O14">D36+G36+J36</f>
        <v>1</v>
      </c>
      <c r="P9" s="23">
        <f aca="true" t="shared" si="5" ref="P9:P14">F36+I36+L36</f>
        <v>2</v>
      </c>
      <c r="Q9" s="24">
        <f t="shared" si="2"/>
        <v>0</v>
      </c>
      <c r="R9" s="23">
        <f t="shared" si="3"/>
        <v>1</v>
      </c>
      <c r="S9" s="61" t="str">
        <f>C4</f>
        <v>SK Badminton Tábor</v>
      </c>
    </row>
    <row r="10" spans="1:19" ht="30" customHeight="1">
      <c r="A10" s="62" t="s">
        <v>25</v>
      </c>
      <c r="B10" s="75" t="s">
        <v>115</v>
      </c>
      <c r="C10" s="75" t="s">
        <v>129</v>
      </c>
      <c r="D10" s="38">
        <v>20</v>
      </c>
      <c r="E10" s="38" t="s">
        <v>26</v>
      </c>
      <c r="F10" s="23">
        <v>22</v>
      </c>
      <c r="G10" s="38">
        <v>21</v>
      </c>
      <c r="H10" s="38" t="s">
        <v>26</v>
      </c>
      <c r="I10" s="23">
        <v>14</v>
      </c>
      <c r="J10" s="38">
        <v>21</v>
      </c>
      <c r="K10" s="38" t="s">
        <v>26</v>
      </c>
      <c r="L10" s="23">
        <v>15</v>
      </c>
      <c r="M10" s="42">
        <f t="shared" si="0"/>
        <v>62</v>
      </c>
      <c r="N10" s="43">
        <f t="shared" si="1"/>
        <v>51</v>
      </c>
      <c r="O10" s="24">
        <f t="shared" si="4"/>
        <v>2</v>
      </c>
      <c r="P10" s="23">
        <f t="shared" si="5"/>
        <v>1</v>
      </c>
      <c r="Q10" s="24">
        <f t="shared" si="2"/>
        <v>1</v>
      </c>
      <c r="R10" s="23">
        <f t="shared" si="3"/>
        <v>0</v>
      </c>
      <c r="S10" s="61" t="str">
        <f>C3</f>
        <v>ČZ Strakonice</v>
      </c>
    </row>
    <row r="11" spans="1:19" ht="30" customHeight="1">
      <c r="A11" s="62" t="s">
        <v>14</v>
      </c>
      <c r="B11" s="75" t="s">
        <v>116</v>
      </c>
      <c r="C11" s="75" t="s">
        <v>130</v>
      </c>
      <c r="D11" s="38">
        <v>21</v>
      </c>
      <c r="E11" s="38" t="s">
        <v>26</v>
      </c>
      <c r="F11" s="23">
        <v>19</v>
      </c>
      <c r="G11" s="38">
        <v>4</v>
      </c>
      <c r="H11" s="38" t="s">
        <v>26</v>
      </c>
      <c r="I11" s="23">
        <v>21</v>
      </c>
      <c r="J11" s="38">
        <v>4</v>
      </c>
      <c r="K11" s="38" t="s">
        <v>26</v>
      </c>
      <c r="L11" s="23">
        <v>21</v>
      </c>
      <c r="M11" s="42">
        <f t="shared" si="0"/>
        <v>29</v>
      </c>
      <c r="N11" s="43">
        <f t="shared" si="1"/>
        <v>61</v>
      </c>
      <c r="O11" s="24">
        <f t="shared" si="4"/>
        <v>1</v>
      </c>
      <c r="P11" s="23">
        <f t="shared" si="5"/>
        <v>2</v>
      </c>
      <c r="Q11" s="24">
        <f t="shared" si="2"/>
        <v>0</v>
      </c>
      <c r="R11" s="23">
        <f t="shared" si="3"/>
        <v>1</v>
      </c>
      <c r="S11" s="61" t="str">
        <f>C4</f>
        <v>SK Badminton Tábor</v>
      </c>
    </row>
    <row r="12" spans="1:19" ht="30" customHeight="1">
      <c r="A12" s="62" t="s">
        <v>98</v>
      </c>
      <c r="B12" s="75" t="s">
        <v>117</v>
      </c>
      <c r="C12" s="75" t="s">
        <v>131</v>
      </c>
      <c r="D12" s="38">
        <v>21</v>
      </c>
      <c r="E12" s="38" t="s">
        <v>26</v>
      </c>
      <c r="F12" s="23">
        <v>12</v>
      </c>
      <c r="G12" s="38">
        <v>21</v>
      </c>
      <c r="H12" s="38" t="s">
        <v>26</v>
      </c>
      <c r="I12" s="23">
        <v>15</v>
      </c>
      <c r="J12" s="38"/>
      <c r="K12" s="38" t="s">
        <v>26</v>
      </c>
      <c r="L12" s="23"/>
      <c r="M12" s="42">
        <f t="shared" si="0"/>
        <v>42</v>
      </c>
      <c r="N12" s="43">
        <f t="shared" si="1"/>
        <v>27</v>
      </c>
      <c r="O12" s="24">
        <f t="shared" si="4"/>
        <v>2</v>
      </c>
      <c r="P12" s="23">
        <f t="shared" si="5"/>
        <v>0</v>
      </c>
      <c r="Q12" s="24">
        <f t="shared" si="2"/>
        <v>1</v>
      </c>
      <c r="R12" s="23">
        <f t="shared" si="3"/>
        <v>0</v>
      </c>
      <c r="S12" s="61" t="str">
        <f>C3</f>
        <v>ČZ Strakonice</v>
      </c>
    </row>
    <row r="13" spans="1:19" ht="30" customHeight="1">
      <c r="A13" s="62" t="s">
        <v>63</v>
      </c>
      <c r="B13" s="75" t="s">
        <v>118</v>
      </c>
      <c r="C13" s="75" t="s">
        <v>142</v>
      </c>
      <c r="D13" s="38">
        <v>21</v>
      </c>
      <c r="E13" s="38" t="s">
        <v>26</v>
      </c>
      <c r="F13" s="23">
        <v>15</v>
      </c>
      <c r="G13" s="38">
        <v>21</v>
      </c>
      <c r="H13" s="38" t="s">
        <v>26</v>
      </c>
      <c r="I13" s="23">
        <v>15</v>
      </c>
      <c r="J13" s="38"/>
      <c r="K13" s="38" t="s">
        <v>26</v>
      </c>
      <c r="L13" s="23"/>
      <c r="M13" s="42">
        <f t="shared" si="0"/>
        <v>42</v>
      </c>
      <c r="N13" s="43">
        <f t="shared" si="1"/>
        <v>30</v>
      </c>
      <c r="O13" s="24">
        <f t="shared" si="4"/>
        <v>2</v>
      </c>
      <c r="P13" s="23">
        <f t="shared" si="5"/>
        <v>0</v>
      </c>
      <c r="Q13" s="24">
        <f t="shared" si="2"/>
        <v>1</v>
      </c>
      <c r="R13" s="23">
        <f t="shared" si="3"/>
        <v>0</v>
      </c>
      <c r="S13" s="61" t="str">
        <f>C4</f>
        <v>SK Badminton Tábor</v>
      </c>
    </row>
    <row r="14" spans="1:19" ht="30" customHeight="1" thickBot="1">
      <c r="A14" s="62" t="s">
        <v>15</v>
      </c>
      <c r="B14" s="75" t="s">
        <v>119</v>
      </c>
      <c r="C14" s="75" t="s">
        <v>133</v>
      </c>
      <c r="D14" s="38">
        <v>18</v>
      </c>
      <c r="E14" s="38" t="s">
        <v>26</v>
      </c>
      <c r="F14" s="23">
        <v>21</v>
      </c>
      <c r="G14" s="38">
        <v>21</v>
      </c>
      <c r="H14" s="38" t="s">
        <v>26</v>
      </c>
      <c r="I14" s="23">
        <v>14</v>
      </c>
      <c r="J14" s="38">
        <v>21</v>
      </c>
      <c r="K14" s="38" t="s">
        <v>26</v>
      </c>
      <c r="L14" s="23">
        <v>6</v>
      </c>
      <c r="M14" s="42">
        <f t="shared" si="0"/>
        <v>60</v>
      </c>
      <c r="N14" s="43">
        <f t="shared" si="1"/>
        <v>41</v>
      </c>
      <c r="O14" s="24">
        <f t="shared" si="4"/>
        <v>2</v>
      </c>
      <c r="P14" s="23">
        <f t="shared" si="5"/>
        <v>1</v>
      </c>
      <c r="Q14" s="24">
        <f t="shared" si="2"/>
        <v>1</v>
      </c>
      <c r="R14" s="23">
        <f t="shared" si="3"/>
        <v>0</v>
      </c>
      <c r="S14" s="61" t="str">
        <f>C3</f>
        <v>ČZ Strakonice</v>
      </c>
    </row>
    <row r="15" spans="1:19" ht="34.5" customHeight="1" thickBot="1">
      <c r="A15" s="69" t="s">
        <v>10</v>
      </c>
      <c r="B15" s="70" t="str">
        <f>IF(Q15+R15=0,C44,IF(Q15=R15,C43,IF(Q15&gt;R15,C3,C4)))</f>
        <v>ČZ Strakonice</v>
      </c>
      <c r="C15" s="71"/>
      <c r="D15" s="72"/>
      <c r="E15" s="72"/>
      <c r="F15" s="72"/>
      <c r="G15" s="72"/>
      <c r="H15" s="72"/>
      <c r="I15" s="72"/>
      <c r="J15" s="72"/>
      <c r="K15" s="72"/>
      <c r="L15" s="73"/>
      <c r="M15" s="44">
        <f aca="true" t="shared" si="6" ref="M15:R15">SUM(M8:M14)</f>
        <v>327</v>
      </c>
      <c r="N15" s="45">
        <f t="shared" si="6"/>
        <v>279</v>
      </c>
      <c r="O15" s="44">
        <f t="shared" si="6"/>
        <v>12</v>
      </c>
      <c r="P15" s="46">
        <f t="shared" si="6"/>
        <v>6</v>
      </c>
      <c r="Q15" s="44">
        <f t="shared" si="6"/>
        <v>5</v>
      </c>
      <c r="R15" s="45">
        <f t="shared" si="6"/>
        <v>2</v>
      </c>
      <c r="S15" s="1"/>
    </row>
    <row r="16" spans="4:19" ht="15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 t="s">
        <v>11</v>
      </c>
    </row>
    <row r="17" ht="12.75">
      <c r="A17" s="28" t="s">
        <v>12</v>
      </c>
    </row>
    <row r="19" spans="1:2" ht="19.5" customHeight="1">
      <c r="A19" s="29" t="s">
        <v>13</v>
      </c>
      <c r="B19" s="3" t="s">
        <v>16</v>
      </c>
    </row>
    <row r="20" spans="1:2" ht="19.5" customHeight="1">
      <c r="A20" s="27"/>
      <c r="B20" s="3" t="s">
        <v>16</v>
      </c>
    </row>
    <row r="22" spans="1:20" ht="12.75">
      <c r="A22" s="31" t="s">
        <v>17</v>
      </c>
      <c r="C22" s="30"/>
      <c r="D22" s="31" t="s">
        <v>18</v>
      </c>
      <c r="E22" s="31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31"/>
      <c r="C23" s="30"/>
      <c r="D23" s="31"/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 hidden="1">
      <c r="A35" s="32"/>
      <c r="C35" s="30" t="s">
        <v>23</v>
      </c>
      <c r="D35" s="60">
        <f>IF(D8&gt;F8,1,0)</f>
        <v>1</v>
      </c>
      <c r="E35" s="60"/>
      <c r="F35" s="60">
        <f>IF(F8&gt;D8,1,0)</f>
        <v>0</v>
      </c>
      <c r="G35" s="60">
        <f>IF(G8&gt;I8,1,0)</f>
        <v>1</v>
      </c>
      <c r="H35" s="60"/>
      <c r="I35" s="60">
        <f>IF(I8&gt;G8,1,0)</f>
        <v>0</v>
      </c>
      <c r="J35" s="60">
        <f>IF(J8&gt;L8,1,0)</f>
        <v>0</v>
      </c>
      <c r="K35" s="60"/>
      <c r="L35" s="60">
        <f>IF(L8&gt;J8,1,0)</f>
        <v>0</v>
      </c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1"/>
      <c r="C36" s="30" t="s">
        <v>24</v>
      </c>
      <c r="D36" s="60">
        <f aca="true" t="shared" si="7" ref="D36:D41">IF(D9&gt;F9,1,0)</f>
        <v>1</v>
      </c>
      <c r="E36" s="60"/>
      <c r="F36" s="60">
        <f aca="true" t="shared" si="8" ref="F36:F41">IF(F9&gt;D9,1,0)</f>
        <v>0</v>
      </c>
      <c r="G36" s="60">
        <f aca="true" t="shared" si="9" ref="G36:G41">IF(G9&gt;I9,1,0)</f>
        <v>0</v>
      </c>
      <c r="H36" s="60"/>
      <c r="I36" s="60">
        <f aca="true" t="shared" si="10" ref="I36:I41">IF(I9&gt;G9,1,0)</f>
        <v>1</v>
      </c>
      <c r="J36" s="60">
        <f aca="true" t="shared" si="11" ref="J36:J41">IF(J9&gt;L9,1,0)</f>
        <v>0</v>
      </c>
      <c r="K36" s="60"/>
      <c r="L36" s="60">
        <f aca="true" t="shared" si="12" ref="L36:L41">IF(L9&gt;J9,1,0)</f>
        <v>1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30" t="s">
        <v>25</v>
      </c>
      <c r="D37" s="60">
        <f t="shared" si="7"/>
        <v>0</v>
      </c>
      <c r="E37" s="60"/>
      <c r="F37" s="60">
        <f t="shared" si="8"/>
        <v>1</v>
      </c>
      <c r="G37" s="60">
        <f t="shared" si="9"/>
        <v>1</v>
      </c>
      <c r="H37" s="60"/>
      <c r="I37" s="60">
        <f t="shared" si="10"/>
        <v>0</v>
      </c>
      <c r="J37" s="60">
        <f t="shared" si="11"/>
        <v>1</v>
      </c>
      <c r="K37" s="60"/>
      <c r="L37" s="60">
        <f t="shared" si="12"/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2"/>
      <c r="C38" s="30" t="s">
        <v>14</v>
      </c>
      <c r="D38" s="60">
        <f t="shared" si="7"/>
        <v>1</v>
      </c>
      <c r="E38" s="60"/>
      <c r="F38" s="60">
        <f t="shared" si="8"/>
        <v>0</v>
      </c>
      <c r="G38" s="60">
        <f t="shared" si="9"/>
        <v>0</v>
      </c>
      <c r="H38" s="60"/>
      <c r="I38" s="60">
        <f t="shared" si="10"/>
        <v>1</v>
      </c>
      <c r="J38" s="60">
        <f t="shared" si="11"/>
        <v>0</v>
      </c>
      <c r="K38" s="60"/>
      <c r="L38" s="60">
        <f t="shared" si="12"/>
        <v>1</v>
      </c>
      <c r="M38" s="30"/>
      <c r="N38" s="30"/>
      <c r="O38" s="30"/>
      <c r="P38" s="30"/>
      <c r="Q38" s="30"/>
      <c r="R38" s="30"/>
      <c r="S38" s="30"/>
      <c r="T38" s="30"/>
    </row>
    <row r="39" spans="3:12" ht="12.75" hidden="1">
      <c r="C39" s="3" t="s">
        <v>98</v>
      </c>
      <c r="D39" s="60">
        <f t="shared" si="7"/>
        <v>1</v>
      </c>
      <c r="E39" s="60"/>
      <c r="F39" s="60">
        <f t="shared" si="8"/>
        <v>0</v>
      </c>
      <c r="G39" s="60">
        <f t="shared" si="9"/>
        <v>1</v>
      </c>
      <c r="H39" s="60"/>
      <c r="I39" s="60">
        <f t="shared" si="10"/>
        <v>0</v>
      </c>
      <c r="J39" s="60">
        <f t="shared" si="11"/>
        <v>0</v>
      </c>
      <c r="K39" s="60"/>
      <c r="L39" s="60">
        <f t="shared" si="12"/>
        <v>0</v>
      </c>
    </row>
    <row r="40" spans="3:12" ht="12.75" hidden="1">
      <c r="C40" s="3" t="s">
        <v>63</v>
      </c>
      <c r="D40" s="60">
        <f t="shared" si="7"/>
        <v>1</v>
      </c>
      <c r="E40" s="60"/>
      <c r="F40" s="60">
        <f t="shared" si="8"/>
        <v>0</v>
      </c>
      <c r="G40" s="60">
        <f t="shared" si="9"/>
        <v>1</v>
      </c>
      <c r="H40" s="60"/>
      <c r="I40" s="60">
        <f t="shared" si="10"/>
        <v>0</v>
      </c>
      <c r="J40" s="60">
        <f t="shared" si="11"/>
        <v>0</v>
      </c>
      <c r="K40" s="60"/>
      <c r="L40" s="60">
        <f t="shared" si="12"/>
        <v>0</v>
      </c>
    </row>
    <row r="41" spans="3:12" ht="12.75" hidden="1">
      <c r="C41" s="3" t="s">
        <v>15</v>
      </c>
      <c r="D41" s="60">
        <f t="shared" si="7"/>
        <v>0</v>
      </c>
      <c r="E41" s="60"/>
      <c r="F41" s="60">
        <f t="shared" si="8"/>
        <v>1</v>
      </c>
      <c r="G41" s="60">
        <f t="shared" si="9"/>
        <v>1</v>
      </c>
      <c r="H41" s="60"/>
      <c r="I41" s="60">
        <f t="shared" si="10"/>
        <v>0</v>
      </c>
      <c r="J41" s="60">
        <f t="shared" si="11"/>
        <v>1</v>
      </c>
      <c r="K41" s="60"/>
      <c r="L41" s="60">
        <f t="shared" si="12"/>
        <v>0</v>
      </c>
    </row>
    <row r="42" ht="12.75" hidden="1"/>
    <row r="43" ht="12.75" hidden="1">
      <c r="C43" s="3" t="s">
        <v>65</v>
      </c>
    </row>
  </sheetData>
  <sheetProtection/>
  <protectedRanges>
    <protectedRange sqref="B19:S20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3"/>
    <protectedRange sqref="B8:B11" name="Oblast1_2"/>
    <protectedRange sqref="L12:L14" name="Oblast7_2"/>
    <protectedRange sqref="J12:J14" name="Oblast6_2"/>
    <protectedRange sqref="I12:I14" name="Oblast5_2"/>
    <protectedRange sqref="G12:G14" name="Oblast4_2"/>
    <protectedRange sqref="F12:F14" name="Oblast3_2"/>
    <protectedRange sqref="D12:D14" name="Oblast2_2"/>
    <protectedRange sqref="B12:C14" name="Oblast1_1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115" zoomScaleNormal="115" zoomScalePageLayoutView="0" workbookViewId="0" topLeftCell="A4">
      <selection activeCell="U8" sqref="U8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9.5" customHeight="1" thickBot="1">
      <c r="A2" s="33" t="s">
        <v>1</v>
      </c>
      <c r="B2" s="34"/>
      <c r="C2" s="35" t="s">
        <v>64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63" t="s">
        <v>48</v>
      </c>
    </row>
    <row r="3" spans="1:19" ht="19.5" customHeight="1" thickTop="1">
      <c r="A3" s="4" t="s">
        <v>3</v>
      </c>
      <c r="B3" s="5"/>
      <c r="C3" s="64" t="str">
        <f>Los!B32</f>
        <v>Sokol Vodňany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316" t="s">
        <v>19</v>
      </c>
      <c r="Q3" s="317"/>
      <c r="R3" s="312">
        <f>Los!C37</f>
        <v>41609</v>
      </c>
      <c r="S3" s="313"/>
    </row>
    <row r="4" spans="1:19" ht="19.5" customHeight="1">
      <c r="A4" s="4" t="s">
        <v>4</v>
      </c>
      <c r="B4" s="8"/>
      <c r="C4" s="65" t="str">
        <f>Los!C32</f>
        <v>ČZ Strakonice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318" t="s">
        <v>2</v>
      </c>
      <c r="Q4" s="319"/>
      <c r="R4" s="314" t="str">
        <f>Los!C42</f>
        <v>Vodňany</v>
      </c>
      <c r="S4" s="315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309" t="s">
        <v>8</v>
      </c>
      <c r="E6" s="310"/>
      <c r="F6" s="310"/>
      <c r="G6" s="310"/>
      <c r="H6" s="310"/>
      <c r="I6" s="310"/>
      <c r="J6" s="310"/>
      <c r="K6" s="310"/>
      <c r="L6" s="311"/>
      <c r="M6" s="307" t="s">
        <v>20</v>
      </c>
      <c r="N6" s="308"/>
      <c r="O6" s="307" t="s">
        <v>21</v>
      </c>
      <c r="P6" s="308"/>
      <c r="Q6" s="307" t="s">
        <v>22</v>
      </c>
      <c r="R6" s="308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62" t="s">
        <v>23</v>
      </c>
      <c r="B8" s="75" t="s">
        <v>134</v>
      </c>
      <c r="C8" s="75" t="s">
        <v>113</v>
      </c>
      <c r="D8" s="38">
        <v>21</v>
      </c>
      <c r="E8" s="39" t="s">
        <v>26</v>
      </c>
      <c r="F8" s="23">
        <v>19</v>
      </c>
      <c r="G8" s="38">
        <v>12</v>
      </c>
      <c r="H8" s="39" t="s">
        <v>26</v>
      </c>
      <c r="I8" s="23">
        <v>21</v>
      </c>
      <c r="J8" s="38">
        <v>14</v>
      </c>
      <c r="K8" s="39" t="s">
        <v>26</v>
      </c>
      <c r="L8" s="23">
        <v>21</v>
      </c>
      <c r="M8" s="42">
        <f aca="true" t="shared" si="0" ref="M8:M14">D8+G8+J8</f>
        <v>47</v>
      </c>
      <c r="N8" s="43">
        <f aca="true" t="shared" si="1" ref="N8:N14">F8+I8+L8</f>
        <v>61</v>
      </c>
      <c r="O8" s="24">
        <f>D35+G35+J35</f>
        <v>1</v>
      </c>
      <c r="P8" s="23">
        <f>F35+I35+L35</f>
        <v>2</v>
      </c>
      <c r="Q8" s="24">
        <f aca="true" t="shared" si="2" ref="Q8:Q14">IF(O8&gt;P8,1,0)</f>
        <v>0</v>
      </c>
      <c r="R8" s="23">
        <f aca="true" t="shared" si="3" ref="R8:R14">IF(P8&gt;O8,1,0)</f>
        <v>1</v>
      </c>
      <c r="S8" s="61" t="str">
        <f>C3</f>
        <v>Sokol Vodňany</v>
      </c>
    </row>
    <row r="9" spans="1:19" ht="30" customHeight="1">
      <c r="A9" s="62" t="s">
        <v>24</v>
      </c>
      <c r="B9" s="75" t="s">
        <v>151</v>
      </c>
      <c r="C9" s="75" t="s">
        <v>114</v>
      </c>
      <c r="D9" s="38">
        <v>19</v>
      </c>
      <c r="E9" s="38" t="s">
        <v>26</v>
      </c>
      <c r="F9" s="23">
        <v>21</v>
      </c>
      <c r="G9" s="38">
        <v>21</v>
      </c>
      <c r="H9" s="38" t="s">
        <v>26</v>
      </c>
      <c r="I9" s="23">
        <v>17</v>
      </c>
      <c r="J9" s="38">
        <v>21</v>
      </c>
      <c r="K9" s="38" t="s">
        <v>26</v>
      </c>
      <c r="L9" s="23">
        <v>20</v>
      </c>
      <c r="M9" s="42">
        <f t="shared" si="0"/>
        <v>61</v>
      </c>
      <c r="N9" s="43">
        <f t="shared" si="1"/>
        <v>58</v>
      </c>
      <c r="O9" s="24">
        <f aca="true" t="shared" si="4" ref="O9:O14">D36+G36+J36</f>
        <v>2</v>
      </c>
      <c r="P9" s="23">
        <f aca="true" t="shared" si="5" ref="P9:P14">F36+I36+L36</f>
        <v>1</v>
      </c>
      <c r="Q9" s="24">
        <f t="shared" si="2"/>
        <v>1</v>
      </c>
      <c r="R9" s="23">
        <f t="shared" si="3"/>
        <v>0</v>
      </c>
      <c r="S9" s="61" t="str">
        <f>C4</f>
        <v>ČZ Strakonice</v>
      </c>
    </row>
    <row r="10" spans="1:19" ht="30" customHeight="1">
      <c r="A10" s="62" t="s">
        <v>25</v>
      </c>
      <c r="B10" s="75" t="s">
        <v>135</v>
      </c>
      <c r="C10" s="75" t="s">
        <v>115</v>
      </c>
      <c r="D10" s="38">
        <v>13</v>
      </c>
      <c r="E10" s="38" t="s">
        <v>26</v>
      </c>
      <c r="F10" s="23">
        <v>21</v>
      </c>
      <c r="G10" s="38">
        <v>11</v>
      </c>
      <c r="H10" s="38" t="s">
        <v>26</v>
      </c>
      <c r="I10" s="23">
        <v>21</v>
      </c>
      <c r="J10" s="38"/>
      <c r="K10" s="38" t="s">
        <v>26</v>
      </c>
      <c r="L10" s="23"/>
      <c r="M10" s="42">
        <f t="shared" si="0"/>
        <v>24</v>
      </c>
      <c r="N10" s="43">
        <f t="shared" si="1"/>
        <v>42</v>
      </c>
      <c r="O10" s="24">
        <f t="shared" si="4"/>
        <v>0</v>
      </c>
      <c r="P10" s="23">
        <f t="shared" si="5"/>
        <v>2</v>
      </c>
      <c r="Q10" s="24">
        <f t="shared" si="2"/>
        <v>0</v>
      </c>
      <c r="R10" s="23">
        <f t="shared" si="3"/>
        <v>1</v>
      </c>
      <c r="S10" s="61" t="str">
        <f>C3</f>
        <v>Sokol Vodňany</v>
      </c>
    </row>
    <row r="11" spans="1:19" ht="30" customHeight="1">
      <c r="A11" s="62" t="s">
        <v>14</v>
      </c>
      <c r="B11" s="75" t="s">
        <v>137</v>
      </c>
      <c r="C11" s="75" t="s">
        <v>116</v>
      </c>
      <c r="D11" s="38">
        <v>21</v>
      </c>
      <c r="E11" s="38" t="s">
        <v>26</v>
      </c>
      <c r="F11" s="23">
        <v>15</v>
      </c>
      <c r="G11" s="38">
        <v>18</v>
      </c>
      <c r="H11" s="38" t="s">
        <v>26</v>
      </c>
      <c r="I11" s="23">
        <v>21</v>
      </c>
      <c r="J11" s="38">
        <v>21</v>
      </c>
      <c r="K11" s="38" t="s">
        <v>26</v>
      </c>
      <c r="L11" s="23">
        <v>10</v>
      </c>
      <c r="M11" s="42">
        <f t="shared" si="0"/>
        <v>60</v>
      </c>
      <c r="N11" s="43">
        <f t="shared" si="1"/>
        <v>46</v>
      </c>
      <c r="O11" s="24">
        <f t="shared" si="4"/>
        <v>2</v>
      </c>
      <c r="P11" s="23">
        <f t="shared" si="5"/>
        <v>1</v>
      </c>
      <c r="Q11" s="24">
        <f t="shared" si="2"/>
        <v>1</v>
      </c>
      <c r="R11" s="23">
        <f t="shared" si="3"/>
        <v>0</v>
      </c>
      <c r="S11" s="61" t="str">
        <f>C4</f>
        <v>ČZ Strakonice</v>
      </c>
    </row>
    <row r="12" spans="1:19" ht="30" customHeight="1">
      <c r="A12" s="62" t="s">
        <v>98</v>
      </c>
      <c r="B12" s="75" t="s">
        <v>138</v>
      </c>
      <c r="C12" s="75" t="s">
        <v>117</v>
      </c>
      <c r="D12" s="38">
        <v>22</v>
      </c>
      <c r="E12" s="38" t="s">
        <v>26</v>
      </c>
      <c r="F12" s="23">
        <v>20</v>
      </c>
      <c r="G12" s="38">
        <v>20</v>
      </c>
      <c r="H12" s="38" t="s">
        <v>26</v>
      </c>
      <c r="I12" s="23">
        <v>22</v>
      </c>
      <c r="J12" s="38">
        <v>21</v>
      </c>
      <c r="K12" s="38" t="s">
        <v>26</v>
      </c>
      <c r="L12" s="23">
        <v>18</v>
      </c>
      <c r="M12" s="42">
        <f t="shared" si="0"/>
        <v>63</v>
      </c>
      <c r="N12" s="43">
        <f t="shared" si="1"/>
        <v>60</v>
      </c>
      <c r="O12" s="24">
        <f t="shared" si="4"/>
        <v>2</v>
      </c>
      <c r="P12" s="23">
        <f t="shared" si="5"/>
        <v>1</v>
      </c>
      <c r="Q12" s="24">
        <f t="shared" si="2"/>
        <v>1</v>
      </c>
      <c r="R12" s="23">
        <f t="shared" si="3"/>
        <v>0</v>
      </c>
      <c r="S12" s="61" t="str">
        <f>C3</f>
        <v>Sokol Vodňany</v>
      </c>
    </row>
    <row r="13" spans="1:19" ht="30" customHeight="1">
      <c r="A13" s="62" t="s">
        <v>63</v>
      </c>
      <c r="B13" s="75" t="s">
        <v>139</v>
      </c>
      <c r="C13" s="75" t="s">
        <v>118</v>
      </c>
      <c r="D13" s="38">
        <v>17</v>
      </c>
      <c r="E13" s="38" t="s">
        <v>26</v>
      </c>
      <c r="F13" s="23">
        <v>21</v>
      </c>
      <c r="G13" s="38">
        <v>17</v>
      </c>
      <c r="H13" s="38" t="s">
        <v>26</v>
      </c>
      <c r="I13" s="23">
        <v>21</v>
      </c>
      <c r="J13" s="38"/>
      <c r="K13" s="38" t="s">
        <v>26</v>
      </c>
      <c r="L13" s="23"/>
      <c r="M13" s="42">
        <f t="shared" si="0"/>
        <v>34</v>
      </c>
      <c r="N13" s="43">
        <f t="shared" si="1"/>
        <v>42</v>
      </c>
      <c r="O13" s="24">
        <f t="shared" si="4"/>
        <v>0</v>
      </c>
      <c r="P13" s="23">
        <f t="shared" si="5"/>
        <v>2</v>
      </c>
      <c r="Q13" s="24">
        <f t="shared" si="2"/>
        <v>0</v>
      </c>
      <c r="R13" s="23">
        <f t="shared" si="3"/>
        <v>1</v>
      </c>
      <c r="S13" s="61" t="str">
        <f>C4</f>
        <v>ČZ Strakonice</v>
      </c>
    </row>
    <row r="14" spans="1:19" ht="30" customHeight="1" thickBot="1">
      <c r="A14" s="62" t="s">
        <v>15</v>
      </c>
      <c r="B14" s="75" t="s">
        <v>155</v>
      </c>
      <c r="C14" s="75" t="s">
        <v>119</v>
      </c>
      <c r="D14" s="38">
        <v>17</v>
      </c>
      <c r="E14" s="38" t="s">
        <v>26</v>
      </c>
      <c r="F14" s="23">
        <v>21</v>
      </c>
      <c r="G14" s="38">
        <v>24</v>
      </c>
      <c r="H14" s="38" t="s">
        <v>26</v>
      </c>
      <c r="I14" s="23">
        <v>22</v>
      </c>
      <c r="J14" s="38">
        <v>16</v>
      </c>
      <c r="K14" s="38" t="s">
        <v>26</v>
      </c>
      <c r="L14" s="23">
        <v>21</v>
      </c>
      <c r="M14" s="42">
        <f t="shared" si="0"/>
        <v>57</v>
      </c>
      <c r="N14" s="43">
        <f t="shared" si="1"/>
        <v>64</v>
      </c>
      <c r="O14" s="24">
        <f t="shared" si="4"/>
        <v>1</v>
      </c>
      <c r="P14" s="23">
        <f t="shared" si="5"/>
        <v>2</v>
      </c>
      <c r="Q14" s="24">
        <f t="shared" si="2"/>
        <v>0</v>
      </c>
      <c r="R14" s="23">
        <f t="shared" si="3"/>
        <v>1</v>
      </c>
      <c r="S14" s="61" t="str">
        <f>C3</f>
        <v>Sokol Vodňany</v>
      </c>
    </row>
    <row r="15" spans="1:19" ht="34.5" customHeight="1" thickBot="1">
      <c r="A15" s="69" t="s">
        <v>10</v>
      </c>
      <c r="B15" s="70" t="str">
        <f>IF(Q15+R15=0,C44,IF(Q15=R15,C43,IF(Q15&gt;R15,C3,C4)))</f>
        <v>ČZ Strakonice</v>
      </c>
      <c r="C15" s="71"/>
      <c r="D15" s="72"/>
      <c r="E15" s="72"/>
      <c r="F15" s="72"/>
      <c r="G15" s="72"/>
      <c r="H15" s="72"/>
      <c r="I15" s="72"/>
      <c r="J15" s="72"/>
      <c r="K15" s="72"/>
      <c r="L15" s="73"/>
      <c r="M15" s="44">
        <f aca="true" t="shared" si="6" ref="M15:R15">SUM(M8:M14)</f>
        <v>346</v>
      </c>
      <c r="N15" s="45">
        <f t="shared" si="6"/>
        <v>373</v>
      </c>
      <c r="O15" s="44">
        <f t="shared" si="6"/>
        <v>8</v>
      </c>
      <c r="P15" s="46">
        <f t="shared" si="6"/>
        <v>11</v>
      </c>
      <c r="Q15" s="44">
        <f t="shared" si="6"/>
        <v>3</v>
      </c>
      <c r="R15" s="45">
        <f t="shared" si="6"/>
        <v>4</v>
      </c>
      <c r="S15" s="1"/>
    </row>
    <row r="16" spans="4:19" ht="15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 t="s">
        <v>11</v>
      </c>
    </row>
    <row r="17" ht="12.75">
      <c r="A17" s="28" t="s">
        <v>12</v>
      </c>
    </row>
    <row r="19" spans="1:2" ht="19.5" customHeight="1">
      <c r="A19" s="29" t="s">
        <v>13</v>
      </c>
      <c r="B19" s="3" t="s">
        <v>16</v>
      </c>
    </row>
    <row r="20" spans="1:2" ht="19.5" customHeight="1">
      <c r="A20" s="27"/>
      <c r="B20" s="3" t="s">
        <v>16</v>
      </c>
    </row>
    <row r="22" spans="1:20" ht="12.75">
      <c r="A22" s="31" t="s">
        <v>17</v>
      </c>
      <c r="C22" s="30"/>
      <c r="D22" s="31" t="s">
        <v>18</v>
      </c>
      <c r="E22" s="31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31"/>
      <c r="C23" s="30"/>
      <c r="D23" s="31"/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 hidden="1">
      <c r="A35" s="32"/>
      <c r="C35" s="30" t="s">
        <v>23</v>
      </c>
      <c r="D35" s="60">
        <f>IF(D8&gt;F8,1,0)</f>
        <v>1</v>
      </c>
      <c r="E35" s="60"/>
      <c r="F35" s="60">
        <f>IF(F8&gt;D8,1,0)</f>
        <v>0</v>
      </c>
      <c r="G35" s="60">
        <f>IF(G8&gt;I8,1,0)</f>
        <v>0</v>
      </c>
      <c r="H35" s="60"/>
      <c r="I35" s="60">
        <f>IF(I8&gt;G8,1,0)</f>
        <v>1</v>
      </c>
      <c r="J35" s="60">
        <f>IF(J8&gt;L8,1,0)</f>
        <v>0</v>
      </c>
      <c r="K35" s="60"/>
      <c r="L35" s="60">
        <f>IF(L8&gt;J8,1,0)</f>
        <v>1</v>
      </c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1"/>
      <c r="C36" s="30" t="s">
        <v>24</v>
      </c>
      <c r="D36" s="60">
        <f aca="true" t="shared" si="7" ref="D36:D41">IF(D9&gt;F9,1,0)</f>
        <v>0</v>
      </c>
      <c r="E36" s="60"/>
      <c r="F36" s="60">
        <f aca="true" t="shared" si="8" ref="F36:F41">IF(F9&gt;D9,1,0)</f>
        <v>1</v>
      </c>
      <c r="G36" s="60">
        <f aca="true" t="shared" si="9" ref="G36:G41">IF(G9&gt;I9,1,0)</f>
        <v>1</v>
      </c>
      <c r="H36" s="60"/>
      <c r="I36" s="60">
        <f aca="true" t="shared" si="10" ref="I36:I41">IF(I9&gt;G9,1,0)</f>
        <v>0</v>
      </c>
      <c r="J36" s="60">
        <f aca="true" t="shared" si="11" ref="J36:J41">IF(J9&gt;L9,1,0)</f>
        <v>1</v>
      </c>
      <c r="K36" s="60"/>
      <c r="L36" s="60">
        <f aca="true" t="shared" si="12" ref="L36:L41">IF(L9&gt;J9,1,0)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30" t="s">
        <v>25</v>
      </c>
      <c r="D37" s="60">
        <f t="shared" si="7"/>
        <v>0</v>
      </c>
      <c r="E37" s="60"/>
      <c r="F37" s="60">
        <f t="shared" si="8"/>
        <v>1</v>
      </c>
      <c r="G37" s="60">
        <f t="shared" si="9"/>
        <v>0</v>
      </c>
      <c r="H37" s="60"/>
      <c r="I37" s="60">
        <f t="shared" si="10"/>
        <v>1</v>
      </c>
      <c r="J37" s="60">
        <f t="shared" si="11"/>
        <v>0</v>
      </c>
      <c r="K37" s="60"/>
      <c r="L37" s="60">
        <f t="shared" si="12"/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2"/>
      <c r="C38" s="30" t="s">
        <v>14</v>
      </c>
      <c r="D38" s="60">
        <f t="shared" si="7"/>
        <v>1</v>
      </c>
      <c r="E38" s="60"/>
      <c r="F38" s="60">
        <f t="shared" si="8"/>
        <v>0</v>
      </c>
      <c r="G38" s="60">
        <f t="shared" si="9"/>
        <v>0</v>
      </c>
      <c r="H38" s="60"/>
      <c r="I38" s="60">
        <f t="shared" si="10"/>
        <v>1</v>
      </c>
      <c r="J38" s="60">
        <f t="shared" si="11"/>
        <v>1</v>
      </c>
      <c r="K38" s="60"/>
      <c r="L38" s="60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3:12" ht="12.75" hidden="1">
      <c r="C39" s="3" t="s">
        <v>98</v>
      </c>
      <c r="D39" s="60">
        <f t="shared" si="7"/>
        <v>1</v>
      </c>
      <c r="E39" s="60"/>
      <c r="F39" s="60">
        <f t="shared" si="8"/>
        <v>0</v>
      </c>
      <c r="G39" s="60">
        <f t="shared" si="9"/>
        <v>0</v>
      </c>
      <c r="H39" s="60"/>
      <c r="I39" s="60">
        <f t="shared" si="10"/>
        <v>1</v>
      </c>
      <c r="J39" s="60">
        <f t="shared" si="11"/>
        <v>1</v>
      </c>
      <c r="K39" s="60"/>
      <c r="L39" s="60">
        <f t="shared" si="12"/>
        <v>0</v>
      </c>
    </row>
    <row r="40" spans="3:12" ht="12.75" hidden="1">
      <c r="C40" s="3" t="s">
        <v>63</v>
      </c>
      <c r="D40" s="60">
        <f t="shared" si="7"/>
        <v>0</v>
      </c>
      <c r="E40" s="60"/>
      <c r="F40" s="60">
        <f t="shared" si="8"/>
        <v>1</v>
      </c>
      <c r="G40" s="60">
        <f t="shared" si="9"/>
        <v>0</v>
      </c>
      <c r="H40" s="60"/>
      <c r="I40" s="60">
        <f t="shared" si="10"/>
        <v>1</v>
      </c>
      <c r="J40" s="60">
        <f t="shared" si="11"/>
        <v>0</v>
      </c>
      <c r="K40" s="60"/>
      <c r="L40" s="60">
        <f t="shared" si="12"/>
        <v>0</v>
      </c>
    </row>
    <row r="41" spans="3:12" ht="12.75" hidden="1">
      <c r="C41" s="3" t="s">
        <v>15</v>
      </c>
      <c r="D41" s="60">
        <f t="shared" si="7"/>
        <v>0</v>
      </c>
      <c r="E41" s="60"/>
      <c r="F41" s="60">
        <f t="shared" si="8"/>
        <v>1</v>
      </c>
      <c r="G41" s="60">
        <f t="shared" si="9"/>
        <v>1</v>
      </c>
      <c r="H41" s="60"/>
      <c r="I41" s="60">
        <f t="shared" si="10"/>
        <v>0</v>
      </c>
      <c r="J41" s="60">
        <f t="shared" si="11"/>
        <v>0</v>
      </c>
      <c r="K41" s="60"/>
      <c r="L41" s="60">
        <f t="shared" si="12"/>
        <v>1</v>
      </c>
    </row>
    <row r="42" ht="12.75" hidden="1"/>
    <row r="43" ht="12.75" hidden="1">
      <c r="C43" s="3" t="s">
        <v>65</v>
      </c>
    </row>
  </sheetData>
  <sheetProtection/>
  <protectedRanges>
    <protectedRange sqref="B19:S20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2_1"/>
    <protectedRange sqref="L12:L14" name="Oblast7_1"/>
    <protectedRange sqref="J12:J14" name="Oblast6_1"/>
    <protectedRange sqref="I12:I14" name="Oblast5_1"/>
    <protectedRange sqref="G12:G14" name="Oblast4_1"/>
    <protectedRange sqref="F12:F14" name="Oblast3_1"/>
    <protectedRange sqref="D12:D14" name="Oblast2_1"/>
    <protectedRange sqref="B12:C14" name="Oblast1_1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115" zoomScaleNormal="115" zoomScalePageLayoutView="0" workbookViewId="0" topLeftCell="A4">
      <selection activeCell="J10" sqref="J10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9.5" customHeight="1" thickBot="1">
      <c r="A2" s="33" t="s">
        <v>1</v>
      </c>
      <c r="B2" s="34"/>
      <c r="C2" s="35" t="s">
        <v>64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63" t="s">
        <v>49</v>
      </c>
    </row>
    <row r="3" spans="1:19" ht="19.5" customHeight="1" thickTop="1">
      <c r="A3" s="4" t="s">
        <v>3</v>
      </c>
      <c r="B3" s="5"/>
      <c r="C3" s="64" t="str">
        <f>Los!B33</f>
        <v>Sokol České Budějovice "C"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316" t="s">
        <v>19</v>
      </c>
      <c r="Q3" s="317"/>
      <c r="R3" s="312">
        <f>Los!C37</f>
        <v>41609</v>
      </c>
      <c r="S3" s="313"/>
    </row>
    <row r="4" spans="1:19" ht="19.5" customHeight="1">
      <c r="A4" s="4" t="s">
        <v>4</v>
      </c>
      <c r="B4" s="8"/>
      <c r="C4" s="65" t="str">
        <f>Los!C33</f>
        <v>Sokol Křemže "B"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318" t="s">
        <v>2</v>
      </c>
      <c r="Q4" s="319"/>
      <c r="R4" s="314" t="str">
        <f>Los!C42</f>
        <v>Vodňany</v>
      </c>
      <c r="S4" s="315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309" t="s">
        <v>8</v>
      </c>
      <c r="E6" s="310"/>
      <c r="F6" s="310"/>
      <c r="G6" s="310"/>
      <c r="H6" s="310"/>
      <c r="I6" s="310"/>
      <c r="J6" s="310"/>
      <c r="K6" s="310"/>
      <c r="L6" s="311"/>
      <c r="M6" s="307" t="s">
        <v>20</v>
      </c>
      <c r="N6" s="308"/>
      <c r="O6" s="307" t="s">
        <v>21</v>
      </c>
      <c r="P6" s="308"/>
      <c r="Q6" s="307" t="s">
        <v>22</v>
      </c>
      <c r="R6" s="308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62" t="s">
        <v>23</v>
      </c>
      <c r="B8" s="75" t="s">
        <v>120</v>
      </c>
      <c r="C8" s="75" t="s">
        <v>143</v>
      </c>
      <c r="D8" s="38">
        <v>17</v>
      </c>
      <c r="E8" s="39" t="s">
        <v>26</v>
      </c>
      <c r="F8" s="23">
        <v>21</v>
      </c>
      <c r="G8" s="38">
        <v>23</v>
      </c>
      <c r="H8" s="39" t="s">
        <v>26</v>
      </c>
      <c r="I8" s="23">
        <v>21</v>
      </c>
      <c r="J8" s="38">
        <v>21</v>
      </c>
      <c r="K8" s="39" t="s">
        <v>26</v>
      </c>
      <c r="L8" s="23">
        <v>15</v>
      </c>
      <c r="M8" s="42">
        <f aca="true" t="shared" si="0" ref="M8:M14">D8+G8+J8</f>
        <v>61</v>
      </c>
      <c r="N8" s="43">
        <f aca="true" t="shared" si="1" ref="N8:N14">F8+I8+L8</f>
        <v>57</v>
      </c>
      <c r="O8" s="24">
        <f>D35+G35+J35</f>
        <v>2</v>
      </c>
      <c r="P8" s="23">
        <f>F35+I35+L35</f>
        <v>1</v>
      </c>
      <c r="Q8" s="24">
        <f aca="true" t="shared" si="2" ref="Q8:Q14">IF(O8&gt;P8,1,0)</f>
        <v>1</v>
      </c>
      <c r="R8" s="23">
        <f aca="true" t="shared" si="3" ref="R8:R14">IF(P8&gt;O8,1,0)</f>
        <v>0</v>
      </c>
      <c r="S8" s="61" t="str">
        <f>C3</f>
        <v>Sokol České Budějovice "C"</v>
      </c>
    </row>
    <row r="9" spans="1:19" ht="30" customHeight="1">
      <c r="A9" s="62" t="s">
        <v>24</v>
      </c>
      <c r="B9" s="75" t="s">
        <v>121</v>
      </c>
      <c r="C9" s="75" t="s">
        <v>144</v>
      </c>
      <c r="D9" s="38">
        <v>16</v>
      </c>
      <c r="E9" s="38" t="s">
        <v>26</v>
      </c>
      <c r="F9" s="23">
        <v>21</v>
      </c>
      <c r="G9" s="38">
        <v>18</v>
      </c>
      <c r="H9" s="38" t="s">
        <v>26</v>
      </c>
      <c r="I9" s="23">
        <v>21</v>
      </c>
      <c r="J9" s="38"/>
      <c r="K9" s="38" t="s">
        <v>26</v>
      </c>
      <c r="L9" s="23"/>
      <c r="M9" s="42">
        <f t="shared" si="0"/>
        <v>34</v>
      </c>
      <c r="N9" s="43">
        <f t="shared" si="1"/>
        <v>42</v>
      </c>
      <c r="O9" s="24">
        <f aca="true" t="shared" si="4" ref="O9:O14">D36+G36+J36</f>
        <v>0</v>
      </c>
      <c r="P9" s="23">
        <f aca="true" t="shared" si="5" ref="P9:P14">F36+I36+L36</f>
        <v>2</v>
      </c>
      <c r="Q9" s="24">
        <f t="shared" si="2"/>
        <v>0</v>
      </c>
      <c r="R9" s="23">
        <f t="shared" si="3"/>
        <v>1</v>
      </c>
      <c r="S9" s="61" t="str">
        <f>C4</f>
        <v>Sokol Křemže "B"</v>
      </c>
    </row>
    <row r="10" spans="1:19" ht="30" customHeight="1">
      <c r="A10" s="62" t="s">
        <v>25</v>
      </c>
      <c r="B10" s="75" t="s">
        <v>122</v>
      </c>
      <c r="C10" s="75" t="s">
        <v>145</v>
      </c>
      <c r="D10" s="38">
        <v>21</v>
      </c>
      <c r="E10" s="38" t="s">
        <v>26</v>
      </c>
      <c r="F10" s="23">
        <v>15</v>
      </c>
      <c r="G10" s="38">
        <v>21</v>
      </c>
      <c r="H10" s="38" t="s">
        <v>26</v>
      </c>
      <c r="I10" s="23">
        <v>13</v>
      </c>
      <c r="J10" s="38"/>
      <c r="K10" s="38" t="s">
        <v>26</v>
      </c>
      <c r="L10" s="23"/>
      <c r="M10" s="42">
        <f t="shared" si="0"/>
        <v>42</v>
      </c>
      <c r="N10" s="43">
        <f t="shared" si="1"/>
        <v>28</v>
      </c>
      <c r="O10" s="24">
        <f t="shared" si="4"/>
        <v>2</v>
      </c>
      <c r="P10" s="23">
        <f t="shared" si="5"/>
        <v>0</v>
      </c>
      <c r="Q10" s="24">
        <f t="shared" si="2"/>
        <v>1</v>
      </c>
      <c r="R10" s="23">
        <f t="shared" si="3"/>
        <v>0</v>
      </c>
      <c r="S10" s="61" t="str">
        <f>C3</f>
        <v>Sokol České Budějovice "C"</v>
      </c>
    </row>
    <row r="11" spans="1:19" ht="30" customHeight="1">
      <c r="A11" s="62" t="s">
        <v>14</v>
      </c>
      <c r="B11" s="75" t="s">
        <v>124</v>
      </c>
      <c r="C11" s="75" t="s">
        <v>146</v>
      </c>
      <c r="D11" s="38">
        <v>0</v>
      </c>
      <c r="E11" s="38" t="s">
        <v>26</v>
      </c>
      <c r="F11" s="23">
        <v>21</v>
      </c>
      <c r="G11" s="38">
        <v>0</v>
      </c>
      <c r="H11" s="38" t="s">
        <v>26</v>
      </c>
      <c r="I11" s="23">
        <v>21</v>
      </c>
      <c r="J11" s="38"/>
      <c r="K11" s="38" t="s">
        <v>26</v>
      </c>
      <c r="L11" s="23"/>
      <c r="M11" s="42">
        <f t="shared" si="0"/>
        <v>0</v>
      </c>
      <c r="N11" s="43">
        <f t="shared" si="1"/>
        <v>42</v>
      </c>
      <c r="O11" s="24">
        <f t="shared" si="4"/>
        <v>0</v>
      </c>
      <c r="P11" s="23">
        <f t="shared" si="5"/>
        <v>2</v>
      </c>
      <c r="Q11" s="24">
        <f t="shared" si="2"/>
        <v>0</v>
      </c>
      <c r="R11" s="23">
        <f t="shared" si="3"/>
        <v>1</v>
      </c>
      <c r="S11" s="61" t="str">
        <f>C4</f>
        <v>Sokol Křemže "B"</v>
      </c>
    </row>
    <row r="12" spans="1:19" ht="30" customHeight="1">
      <c r="A12" s="62" t="s">
        <v>98</v>
      </c>
      <c r="B12" s="75" t="s">
        <v>124</v>
      </c>
      <c r="C12" s="75" t="s">
        <v>147</v>
      </c>
      <c r="D12" s="38">
        <v>0</v>
      </c>
      <c r="E12" s="38" t="s">
        <v>26</v>
      </c>
      <c r="F12" s="23">
        <v>21</v>
      </c>
      <c r="G12" s="38">
        <v>0</v>
      </c>
      <c r="H12" s="38" t="s">
        <v>26</v>
      </c>
      <c r="I12" s="23">
        <v>21</v>
      </c>
      <c r="J12" s="38"/>
      <c r="K12" s="38" t="s">
        <v>26</v>
      </c>
      <c r="L12" s="23"/>
      <c r="M12" s="42">
        <f t="shared" si="0"/>
        <v>0</v>
      </c>
      <c r="N12" s="43">
        <f t="shared" si="1"/>
        <v>42</v>
      </c>
      <c r="O12" s="24">
        <f t="shared" si="4"/>
        <v>0</v>
      </c>
      <c r="P12" s="23">
        <f t="shared" si="5"/>
        <v>2</v>
      </c>
      <c r="Q12" s="24">
        <f t="shared" si="2"/>
        <v>0</v>
      </c>
      <c r="R12" s="23">
        <f t="shared" si="3"/>
        <v>1</v>
      </c>
      <c r="S12" s="61" t="str">
        <f>C3</f>
        <v>Sokol České Budějovice "C"</v>
      </c>
    </row>
    <row r="13" spans="1:19" ht="30" customHeight="1">
      <c r="A13" s="62" t="s">
        <v>63</v>
      </c>
      <c r="B13" s="75" t="s">
        <v>125</v>
      </c>
      <c r="C13" s="75" t="s">
        <v>154</v>
      </c>
      <c r="D13" s="38">
        <v>21</v>
      </c>
      <c r="E13" s="38" t="s">
        <v>26</v>
      </c>
      <c r="F13" s="23">
        <v>17</v>
      </c>
      <c r="G13" s="38">
        <v>26</v>
      </c>
      <c r="H13" s="38" t="s">
        <v>26</v>
      </c>
      <c r="I13" s="23">
        <v>24</v>
      </c>
      <c r="J13" s="38"/>
      <c r="K13" s="38" t="s">
        <v>26</v>
      </c>
      <c r="L13" s="23"/>
      <c r="M13" s="42">
        <f t="shared" si="0"/>
        <v>47</v>
      </c>
      <c r="N13" s="43">
        <f t="shared" si="1"/>
        <v>41</v>
      </c>
      <c r="O13" s="24">
        <f t="shared" si="4"/>
        <v>2</v>
      </c>
      <c r="P13" s="23">
        <f t="shared" si="5"/>
        <v>0</v>
      </c>
      <c r="Q13" s="24">
        <f t="shared" si="2"/>
        <v>1</v>
      </c>
      <c r="R13" s="23">
        <f t="shared" si="3"/>
        <v>0</v>
      </c>
      <c r="S13" s="61" t="str">
        <f>C4</f>
        <v>Sokol Křemže "B"</v>
      </c>
    </row>
    <row r="14" spans="1:19" ht="30" customHeight="1" thickBot="1">
      <c r="A14" s="62" t="s">
        <v>15</v>
      </c>
      <c r="B14" s="75" t="s">
        <v>126</v>
      </c>
      <c r="C14" s="75" t="s">
        <v>153</v>
      </c>
      <c r="D14" s="38">
        <v>21</v>
      </c>
      <c r="E14" s="38" t="s">
        <v>26</v>
      </c>
      <c r="F14" s="23">
        <v>11</v>
      </c>
      <c r="G14" s="38">
        <v>21</v>
      </c>
      <c r="H14" s="38" t="s">
        <v>26</v>
      </c>
      <c r="I14" s="23">
        <v>10</v>
      </c>
      <c r="J14" s="38"/>
      <c r="K14" s="38" t="s">
        <v>26</v>
      </c>
      <c r="L14" s="23"/>
      <c r="M14" s="42">
        <f t="shared" si="0"/>
        <v>42</v>
      </c>
      <c r="N14" s="43">
        <f t="shared" si="1"/>
        <v>21</v>
      </c>
      <c r="O14" s="24">
        <f t="shared" si="4"/>
        <v>2</v>
      </c>
      <c r="P14" s="23">
        <f t="shared" si="5"/>
        <v>0</v>
      </c>
      <c r="Q14" s="24">
        <f t="shared" si="2"/>
        <v>1</v>
      </c>
      <c r="R14" s="23">
        <f t="shared" si="3"/>
        <v>0</v>
      </c>
      <c r="S14" s="61" t="str">
        <f>C3</f>
        <v>Sokol České Budějovice "C"</v>
      </c>
    </row>
    <row r="15" spans="1:19" ht="34.5" customHeight="1" thickBot="1">
      <c r="A15" s="69" t="s">
        <v>10</v>
      </c>
      <c r="B15" s="70" t="str">
        <f>IF(Q15+R15=0,C44,IF(Q15=R15,C43,IF(Q15&gt;R15,C3,C4)))</f>
        <v>Sokol České Budějovice "C"</v>
      </c>
      <c r="C15" s="71"/>
      <c r="D15" s="72"/>
      <c r="E15" s="72"/>
      <c r="F15" s="72"/>
      <c r="G15" s="72"/>
      <c r="H15" s="72"/>
      <c r="I15" s="72"/>
      <c r="J15" s="72"/>
      <c r="K15" s="72"/>
      <c r="L15" s="73"/>
      <c r="M15" s="44">
        <f aca="true" t="shared" si="6" ref="M15:R15">SUM(M8:M14)</f>
        <v>226</v>
      </c>
      <c r="N15" s="45">
        <f t="shared" si="6"/>
        <v>273</v>
      </c>
      <c r="O15" s="44">
        <f t="shared" si="6"/>
        <v>8</v>
      </c>
      <c r="P15" s="46">
        <f t="shared" si="6"/>
        <v>7</v>
      </c>
      <c r="Q15" s="44">
        <f t="shared" si="6"/>
        <v>4</v>
      </c>
      <c r="R15" s="45">
        <f t="shared" si="6"/>
        <v>3</v>
      </c>
      <c r="S15" s="1"/>
    </row>
    <row r="16" spans="4:19" ht="15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 t="s">
        <v>11</v>
      </c>
    </row>
    <row r="17" ht="12.75">
      <c r="A17" s="28" t="s">
        <v>12</v>
      </c>
    </row>
    <row r="19" spans="1:2" ht="19.5" customHeight="1">
      <c r="A19" s="29" t="s">
        <v>13</v>
      </c>
      <c r="B19" s="3" t="s">
        <v>16</v>
      </c>
    </row>
    <row r="20" spans="1:2" ht="19.5" customHeight="1">
      <c r="A20" s="27"/>
      <c r="B20" s="3" t="s">
        <v>16</v>
      </c>
    </row>
    <row r="22" spans="1:20" ht="12.75">
      <c r="A22" s="31" t="s">
        <v>17</v>
      </c>
      <c r="C22" s="30"/>
      <c r="D22" s="31" t="s">
        <v>18</v>
      </c>
      <c r="E22" s="31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31"/>
      <c r="C23" s="30"/>
      <c r="D23" s="31"/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 hidden="1">
      <c r="A35" s="32"/>
      <c r="C35" s="30" t="s">
        <v>23</v>
      </c>
      <c r="D35" s="60">
        <f>IF(D8&gt;F8,1,0)</f>
        <v>0</v>
      </c>
      <c r="E35" s="60"/>
      <c r="F35" s="60">
        <f>IF(F8&gt;D8,1,0)</f>
        <v>1</v>
      </c>
      <c r="G35" s="60">
        <f>IF(G8&gt;I8,1,0)</f>
        <v>1</v>
      </c>
      <c r="H35" s="60"/>
      <c r="I35" s="60">
        <f>IF(I8&gt;G8,1,0)</f>
        <v>0</v>
      </c>
      <c r="J35" s="60">
        <f>IF(J8&gt;L8,1,0)</f>
        <v>1</v>
      </c>
      <c r="K35" s="60"/>
      <c r="L35" s="60">
        <f>IF(L8&gt;J8,1,0)</f>
        <v>0</v>
      </c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1"/>
      <c r="C36" s="30" t="s">
        <v>24</v>
      </c>
      <c r="D36" s="60">
        <f aca="true" t="shared" si="7" ref="D36:D41">IF(D9&gt;F9,1,0)</f>
        <v>0</v>
      </c>
      <c r="E36" s="60"/>
      <c r="F36" s="60">
        <f aca="true" t="shared" si="8" ref="F36:F41">IF(F9&gt;D9,1,0)</f>
        <v>1</v>
      </c>
      <c r="G36" s="60">
        <f aca="true" t="shared" si="9" ref="G36:G41">IF(G9&gt;I9,1,0)</f>
        <v>0</v>
      </c>
      <c r="H36" s="60"/>
      <c r="I36" s="60">
        <f aca="true" t="shared" si="10" ref="I36:I41">IF(I9&gt;G9,1,0)</f>
        <v>1</v>
      </c>
      <c r="J36" s="60">
        <f aca="true" t="shared" si="11" ref="J36:J41">IF(J9&gt;L9,1,0)</f>
        <v>0</v>
      </c>
      <c r="K36" s="60"/>
      <c r="L36" s="60">
        <f aca="true" t="shared" si="12" ref="L36:L41">IF(L9&gt;J9,1,0)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30" t="s">
        <v>25</v>
      </c>
      <c r="D37" s="60">
        <f t="shared" si="7"/>
        <v>1</v>
      </c>
      <c r="E37" s="60"/>
      <c r="F37" s="60">
        <f t="shared" si="8"/>
        <v>0</v>
      </c>
      <c r="G37" s="60">
        <f t="shared" si="9"/>
        <v>1</v>
      </c>
      <c r="H37" s="60"/>
      <c r="I37" s="60">
        <f t="shared" si="10"/>
        <v>0</v>
      </c>
      <c r="J37" s="60">
        <f t="shared" si="11"/>
        <v>0</v>
      </c>
      <c r="K37" s="60"/>
      <c r="L37" s="60">
        <f t="shared" si="12"/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2"/>
      <c r="C38" s="30" t="s">
        <v>14</v>
      </c>
      <c r="D38" s="60">
        <f t="shared" si="7"/>
        <v>0</v>
      </c>
      <c r="E38" s="60"/>
      <c r="F38" s="60">
        <f t="shared" si="8"/>
        <v>1</v>
      </c>
      <c r="G38" s="60">
        <f t="shared" si="9"/>
        <v>0</v>
      </c>
      <c r="H38" s="60"/>
      <c r="I38" s="60">
        <f t="shared" si="10"/>
        <v>1</v>
      </c>
      <c r="J38" s="60">
        <f t="shared" si="11"/>
        <v>0</v>
      </c>
      <c r="K38" s="60"/>
      <c r="L38" s="60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3:12" ht="12.75" hidden="1">
      <c r="C39" s="3" t="s">
        <v>98</v>
      </c>
      <c r="D39" s="60">
        <f t="shared" si="7"/>
        <v>0</v>
      </c>
      <c r="E39" s="60"/>
      <c r="F39" s="60">
        <f t="shared" si="8"/>
        <v>1</v>
      </c>
      <c r="G39" s="60">
        <f t="shared" si="9"/>
        <v>0</v>
      </c>
      <c r="H39" s="60"/>
      <c r="I39" s="60">
        <f t="shared" si="10"/>
        <v>1</v>
      </c>
      <c r="J39" s="60">
        <f t="shared" si="11"/>
        <v>0</v>
      </c>
      <c r="K39" s="60"/>
      <c r="L39" s="60">
        <f t="shared" si="12"/>
        <v>0</v>
      </c>
    </row>
    <row r="40" spans="3:12" ht="12.75" hidden="1">
      <c r="C40" s="3" t="s">
        <v>63</v>
      </c>
      <c r="D40" s="60">
        <f t="shared" si="7"/>
        <v>1</v>
      </c>
      <c r="E40" s="60"/>
      <c r="F40" s="60">
        <f t="shared" si="8"/>
        <v>0</v>
      </c>
      <c r="G40" s="60">
        <f t="shared" si="9"/>
        <v>1</v>
      </c>
      <c r="H40" s="60"/>
      <c r="I40" s="60">
        <f t="shared" si="10"/>
        <v>0</v>
      </c>
      <c r="J40" s="60">
        <f t="shared" si="11"/>
        <v>0</v>
      </c>
      <c r="K40" s="60"/>
      <c r="L40" s="60">
        <f t="shared" si="12"/>
        <v>0</v>
      </c>
    </row>
    <row r="41" spans="3:12" ht="12.75" hidden="1">
      <c r="C41" s="3" t="s">
        <v>15</v>
      </c>
      <c r="D41" s="60">
        <f t="shared" si="7"/>
        <v>1</v>
      </c>
      <c r="E41" s="60"/>
      <c r="F41" s="60">
        <f t="shared" si="8"/>
        <v>0</v>
      </c>
      <c r="G41" s="60">
        <f t="shared" si="9"/>
        <v>1</v>
      </c>
      <c r="H41" s="60"/>
      <c r="I41" s="60">
        <f t="shared" si="10"/>
        <v>0</v>
      </c>
      <c r="J41" s="60">
        <f t="shared" si="11"/>
        <v>0</v>
      </c>
      <c r="K41" s="60"/>
      <c r="L41" s="60">
        <f t="shared" si="12"/>
        <v>0</v>
      </c>
    </row>
    <row r="42" ht="12.75" hidden="1"/>
    <row r="43" ht="12.75" hidden="1">
      <c r="C43" s="3" t="s">
        <v>65</v>
      </c>
    </row>
  </sheetData>
  <sheetProtection/>
  <protectedRanges>
    <protectedRange sqref="B19:S20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C8:C11" name="Oblast1_1_1"/>
    <protectedRange sqref="B8:B11" name="Oblast1_3"/>
    <protectedRange sqref="L12:L14" name="Oblast7_2"/>
    <protectedRange sqref="J12:J14" name="Oblast6_2"/>
    <protectedRange sqref="I12:I14" name="Oblast5_2"/>
    <protectedRange sqref="G12:G14" name="Oblast4_2"/>
    <protectedRange sqref="F12:F14" name="Oblast3_2"/>
    <protectedRange sqref="D12:D14" name="Oblast2_2"/>
    <protectedRange sqref="B12:C14" name="Oblast1_1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55"/>
  <sheetViews>
    <sheetView tabSelected="1" zoomScale="80" zoomScaleNormal="80" zoomScalePageLayoutView="0" workbookViewId="0" topLeftCell="A1">
      <selection activeCell="AO2" sqref="AO2"/>
    </sheetView>
  </sheetViews>
  <sheetFormatPr defaultColWidth="9.00390625" defaultRowHeight="12.75"/>
  <cols>
    <col min="1" max="1" width="2.375" style="0" customWidth="1"/>
    <col min="2" max="2" width="4.75390625" style="0" customWidth="1"/>
    <col min="3" max="3" width="29.125" style="0" customWidth="1"/>
    <col min="4" max="4" width="4.125" style="0" customWidth="1"/>
    <col min="5" max="5" width="1.37890625" style="0" customWidth="1"/>
    <col min="6" max="7" width="4.125" style="0" customWidth="1"/>
    <col min="8" max="8" width="1.37890625" style="0" customWidth="1"/>
    <col min="9" max="10" width="4.125" style="0" customWidth="1"/>
    <col min="11" max="11" width="1.37890625" style="0" customWidth="1"/>
    <col min="12" max="13" width="4.125" style="0" customWidth="1"/>
    <col min="14" max="14" width="1.37890625" style="0" customWidth="1"/>
    <col min="15" max="16" width="4.125" style="0" customWidth="1"/>
    <col min="17" max="17" width="1.37890625" style="0" customWidth="1"/>
    <col min="18" max="18" width="4.125" style="0" customWidth="1"/>
    <col min="19" max="19" width="5.75390625" style="0" customWidth="1"/>
    <col min="20" max="20" width="1.37890625" style="0" customWidth="1"/>
    <col min="21" max="22" width="5.75390625" style="0" customWidth="1"/>
    <col min="23" max="23" width="1.37890625" style="0" customWidth="1"/>
    <col min="24" max="25" width="5.75390625" style="0" customWidth="1"/>
    <col min="26" max="26" width="1.37890625" style="0" customWidth="1"/>
    <col min="27" max="27" width="5.75390625" style="0" customWidth="1"/>
    <col min="28" max="29" width="9.75390625" style="0" customWidth="1"/>
    <col min="30" max="30" width="8.75390625" style="0" customWidth="1"/>
    <col min="31" max="31" width="1.37890625" style="0" customWidth="1"/>
    <col min="32" max="33" width="8.75390625" style="0" customWidth="1"/>
    <col min="34" max="34" width="1.37890625" style="0" customWidth="1"/>
    <col min="35" max="36" width="8.75390625" style="0" customWidth="1"/>
    <col min="37" max="37" width="1.37890625" style="0" customWidth="1"/>
    <col min="38" max="39" width="8.75390625" style="0" customWidth="1"/>
    <col min="40" max="40" width="9.75390625" style="0" customWidth="1"/>
  </cols>
  <sheetData>
    <row r="1" spans="2:40" ht="26.25">
      <c r="B1" s="232" t="s">
        <v>111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</row>
    <row r="2" spans="3:4" ht="14.25">
      <c r="C2" s="82"/>
      <c r="D2" s="82" t="s">
        <v>109</v>
      </c>
    </row>
    <row r="3" spans="3:4" ht="15" thickBot="1">
      <c r="C3" s="82"/>
      <c r="D3" s="82" t="s">
        <v>112</v>
      </c>
    </row>
    <row r="4" spans="3:40" ht="16.5" thickBot="1">
      <c r="C4" s="82"/>
      <c r="D4" s="82" t="s">
        <v>156</v>
      </c>
      <c r="S4" s="233" t="s">
        <v>80</v>
      </c>
      <c r="T4" s="234"/>
      <c r="U4" s="234"/>
      <c r="V4" s="234"/>
      <c r="W4" s="234"/>
      <c r="X4" s="234"/>
      <c r="Y4" s="234"/>
      <c r="Z4" s="234"/>
      <c r="AA4" s="234"/>
      <c r="AB4" s="234"/>
      <c r="AC4" s="235"/>
      <c r="AD4" s="236" t="s">
        <v>110</v>
      </c>
      <c r="AE4" s="237"/>
      <c r="AF4" s="237"/>
      <c r="AG4" s="237"/>
      <c r="AH4" s="237"/>
      <c r="AI4" s="237"/>
      <c r="AJ4" s="237"/>
      <c r="AK4" s="237"/>
      <c r="AL4" s="237"/>
      <c r="AM4" s="237"/>
      <c r="AN4" s="238"/>
    </row>
    <row r="5" spans="4:40" ht="24" thickBot="1">
      <c r="D5" s="239">
        <v>1</v>
      </c>
      <c r="E5" s="240"/>
      <c r="F5" s="240"/>
      <c r="G5" s="241">
        <v>2</v>
      </c>
      <c r="H5" s="240"/>
      <c r="I5" s="240"/>
      <c r="J5" s="241">
        <v>3</v>
      </c>
      <c r="K5" s="240"/>
      <c r="L5" s="240"/>
      <c r="M5" s="241">
        <v>4</v>
      </c>
      <c r="N5" s="240"/>
      <c r="O5" s="240"/>
      <c r="P5" s="241">
        <v>5</v>
      </c>
      <c r="Q5" s="240"/>
      <c r="R5" s="242"/>
      <c r="S5" s="243" t="s">
        <v>77</v>
      </c>
      <c r="T5" s="244"/>
      <c r="U5" s="245"/>
      <c r="V5" s="246" t="s">
        <v>21</v>
      </c>
      <c r="W5" s="244"/>
      <c r="X5" s="245"/>
      <c r="Y5" s="246" t="s">
        <v>78</v>
      </c>
      <c r="Z5" s="244"/>
      <c r="AA5" s="245"/>
      <c r="AB5" s="90" t="s">
        <v>22</v>
      </c>
      <c r="AC5" s="93" t="s">
        <v>79</v>
      </c>
      <c r="AD5" s="247" t="s">
        <v>77</v>
      </c>
      <c r="AE5" s="247"/>
      <c r="AF5" s="248"/>
      <c r="AG5" s="249" t="s">
        <v>21</v>
      </c>
      <c r="AH5" s="247"/>
      <c r="AI5" s="248"/>
      <c r="AJ5" s="249" t="s">
        <v>78</v>
      </c>
      <c r="AK5" s="247"/>
      <c r="AL5" s="248"/>
      <c r="AM5" s="162" t="s">
        <v>22</v>
      </c>
      <c r="AN5" s="163" t="s">
        <v>79</v>
      </c>
    </row>
    <row r="6" spans="2:40" ht="12.75" customHeight="1">
      <c r="B6" s="185">
        <v>1</v>
      </c>
      <c r="C6" s="250" t="str">
        <f>Los!B3</f>
        <v>Sokol Křemže "B"</v>
      </c>
      <c r="D6" s="189" t="s">
        <v>66</v>
      </c>
      <c r="E6" s="190"/>
      <c r="F6" s="191"/>
      <c r="G6" s="94">
        <f>Výsledky!I3</f>
        <v>3</v>
      </c>
      <c r="H6" s="87" t="s">
        <v>26</v>
      </c>
      <c r="I6" s="88">
        <f>Výsledky!J3</f>
        <v>4</v>
      </c>
      <c r="J6" s="86">
        <f>Výsledky!I4</f>
        <v>6</v>
      </c>
      <c r="K6" s="87" t="s">
        <v>26</v>
      </c>
      <c r="L6" s="88">
        <f>Výsledky!J4</f>
        <v>1</v>
      </c>
      <c r="M6" s="86">
        <f>Výsledky!I5</f>
        <v>4</v>
      </c>
      <c r="N6" s="87" t="s">
        <v>26</v>
      </c>
      <c r="O6" s="88">
        <f>Výsledky!J5</f>
        <v>3</v>
      </c>
      <c r="P6" s="86">
        <f>Výsledky!I6</f>
        <v>3</v>
      </c>
      <c r="Q6" s="87" t="s">
        <v>26</v>
      </c>
      <c r="R6" s="91">
        <f>Výsledky!J6</f>
        <v>4</v>
      </c>
      <c r="S6" s="203">
        <f>G8+J8+M8+P8</f>
        <v>1200</v>
      </c>
      <c r="T6" s="206" t="s">
        <v>26</v>
      </c>
      <c r="U6" s="209">
        <f>I8+L8+O8+R8</f>
        <v>1100</v>
      </c>
      <c r="V6" s="218">
        <f>G7+J7+M7+P7</f>
        <v>35</v>
      </c>
      <c r="W6" s="206" t="s">
        <v>26</v>
      </c>
      <c r="X6" s="221">
        <f>I7+L7+O7+R7</f>
        <v>30</v>
      </c>
      <c r="Y6" s="218">
        <f>G6+J6+M6+P6</f>
        <v>16</v>
      </c>
      <c r="Z6" s="206" t="s">
        <v>26</v>
      </c>
      <c r="AA6" s="221">
        <f>I6+L6+O6+R6</f>
        <v>12</v>
      </c>
      <c r="AB6" s="200">
        <f>Výsledky!K3+Výsledky!K4+Výsledky!K5+Výsledky!K6</f>
        <v>8</v>
      </c>
      <c r="AC6" s="198" t="s">
        <v>40</v>
      </c>
      <c r="AD6" s="206">
        <f>S6+S9+S12</f>
        <v>1200</v>
      </c>
      <c r="AE6" s="255" t="s">
        <v>26</v>
      </c>
      <c r="AF6" s="221">
        <f>U6+U9+U12</f>
        <v>1100</v>
      </c>
      <c r="AG6" s="258">
        <f>V6+V9+V12</f>
        <v>35</v>
      </c>
      <c r="AH6" s="255" t="s">
        <v>26</v>
      </c>
      <c r="AI6" s="261">
        <f>X6+X9+X12</f>
        <v>30</v>
      </c>
      <c r="AJ6" s="258">
        <f>Y6+Y9+Y12</f>
        <v>16</v>
      </c>
      <c r="AK6" s="255" t="s">
        <v>26</v>
      </c>
      <c r="AL6" s="261">
        <f>AA6+AA9+AA12</f>
        <v>12</v>
      </c>
      <c r="AM6" s="264">
        <f>AB6+AB9+AB12</f>
        <v>8</v>
      </c>
      <c r="AN6" s="267" t="s">
        <v>40</v>
      </c>
    </row>
    <row r="7" spans="2:40" ht="12.75" customHeight="1">
      <c r="B7" s="186"/>
      <c r="C7" s="251"/>
      <c r="D7" s="192"/>
      <c r="E7" s="193"/>
      <c r="F7" s="194"/>
      <c r="G7" s="95">
        <f>Výsledky!G3</f>
        <v>6</v>
      </c>
      <c r="H7" s="81" t="s">
        <v>26</v>
      </c>
      <c r="I7" s="84">
        <f>Výsledky!H3</f>
        <v>9</v>
      </c>
      <c r="J7" s="83">
        <f>Výsledky!G4</f>
        <v>12</v>
      </c>
      <c r="K7" s="81" t="s">
        <v>26</v>
      </c>
      <c r="L7" s="84">
        <f>Výsledky!H4</f>
        <v>4</v>
      </c>
      <c r="M7" s="83">
        <f>Výsledky!G5</f>
        <v>10</v>
      </c>
      <c r="N7" s="81" t="s">
        <v>26</v>
      </c>
      <c r="O7" s="84">
        <f>Výsledky!H5</f>
        <v>9</v>
      </c>
      <c r="P7" s="83">
        <f>Výsledky!G6</f>
        <v>7</v>
      </c>
      <c r="Q7" s="81" t="s">
        <v>26</v>
      </c>
      <c r="R7" s="92">
        <f>Výsledky!H6</f>
        <v>8</v>
      </c>
      <c r="S7" s="204"/>
      <c r="T7" s="207"/>
      <c r="U7" s="210"/>
      <c r="V7" s="219"/>
      <c r="W7" s="207"/>
      <c r="X7" s="222"/>
      <c r="Y7" s="219"/>
      <c r="Z7" s="207"/>
      <c r="AA7" s="222"/>
      <c r="AB7" s="201"/>
      <c r="AC7" s="199"/>
      <c r="AD7" s="207"/>
      <c r="AE7" s="256"/>
      <c r="AF7" s="222"/>
      <c r="AG7" s="259"/>
      <c r="AH7" s="256"/>
      <c r="AI7" s="262"/>
      <c r="AJ7" s="259"/>
      <c r="AK7" s="256"/>
      <c r="AL7" s="262"/>
      <c r="AM7" s="265"/>
      <c r="AN7" s="268"/>
    </row>
    <row r="8" spans="2:40" ht="12.75" customHeight="1">
      <c r="B8" s="186"/>
      <c r="C8" s="251"/>
      <c r="D8" s="229"/>
      <c r="E8" s="230"/>
      <c r="F8" s="231"/>
      <c r="G8" s="142">
        <f>Výsledky!E3</f>
        <v>259</v>
      </c>
      <c r="H8" s="81" t="s">
        <v>26</v>
      </c>
      <c r="I8" s="143">
        <f>Výsledky!F3</f>
        <v>262</v>
      </c>
      <c r="J8" s="144">
        <f>Výsledky!E4</f>
        <v>316</v>
      </c>
      <c r="K8" s="81" t="s">
        <v>26</v>
      </c>
      <c r="L8" s="143">
        <f>Výsledky!F4</f>
        <v>271</v>
      </c>
      <c r="M8" s="144">
        <f>Výsledky!E5</f>
        <v>352</v>
      </c>
      <c r="N8" s="81" t="s">
        <v>26</v>
      </c>
      <c r="O8" s="143">
        <f>Výsledky!F5</f>
        <v>341</v>
      </c>
      <c r="P8" s="144">
        <f>Výsledky!E6</f>
        <v>273</v>
      </c>
      <c r="Q8" s="81" t="s">
        <v>26</v>
      </c>
      <c r="R8" s="145">
        <f>Výsledky!F6</f>
        <v>226</v>
      </c>
      <c r="S8" s="205"/>
      <c r="T8" s="208"/>
      <c r="U8" s="211"/>
      <c r="V8" s="220"/>
      <c r="W8" s="208"/>
      <c r="X8" s="223"/>
      <c r="Y8" s="220"/>
      <c r="Z8" s="208"/>
      <c r="AA8" s="223"/>
      <c r="AB8" s="253"/>
      <c r="AC8" s="254"/>
      <c r="AD8" s="207"/>
      <c r="AE8" s="256"/>
      <c r="AF8" s="222"/>
      <c r="AG8" s="259"/>
      <c r="AH8" s="256"/>
      <c r="AI8" s="262"/>
      <c r="AJ8" s="259"/>
      <c r="AK8" s="256"/>
      <c r="AL8" s="262"/>
      <c r="AM8" s="265"/>
      <c r="AN8" s="268"/>
    </row>
    <row r="9" spans="2:40" ht="12.75" customHeight="1">
      <c r="B9" s="186"/>
      <c r="C9" s="251"/>
      <c r="D9" s="270" t="s">
        <v>67</v>
      </c>
      <c r="E9" s="271"/>
      <c r="F9" s="272"/>
      <c r="G9" s="164">
        <f>Výsledky!I13</f>
        <v>0</v>
      </c>
      <c r="H9" s="165" t="s">
        <v>26</v>
      </c>
      <c r="I9" s="166">
        <f>Výsledky!J13</f>
        <v>0</v>
      </c>
      <c r="J9" s="167">
        <f>Výsledky!I14</f>
        <v>0</v>
      </c>
      <c r="K9" s="165" t="s">
        <v>26</v>
      </c>
      <c r="L9" s="166">
        <f>Výsledky!J14</f>
        <v>0</v>
      </c>
      <c r="M9" s="167">
        <f>Výsledky!I15</f>
        <v>0</v>
      </c>
      <c r="N9" s="165" t="s">
        <v>26</v>
      </c>
      <c r="O9" s="166">
        <f>Výsledky!J15</f>
        <v>0</v>
      </c>
      <c r="P9" s="167">
        <f>Výsledky!I16</f>
        <v>0</v>
      </c>
      <c r="Q9" s="165" t="s">
        <v>26</v>
      </c>
      <c r="R9" s="168">
        <f>Výsledky!J16</f>
        <v>0</v>
      </c>
      <c r="S9" s="273">
        <f>G11+J11+M11+P11</f>
        <v>0</v>
      </c>
      <c r="T9" s="276" t="s">
        <v>26</v>
      </c>
      <c r="U9" s="279">
        <f>I11+L11+O11+R11</f>
        <v>0</v>
      </c>
      <c r="V9" s="282">
        <f>G10+J10+M10+P10</f>
        <v>0</v>
      </c>
      <c r="W9" s="276" t="s">
        <v>26</v>
      </c>
      <c r="X9" s="285">
        <f>I10+L10+O10+R10</f>
        <v>0</v>
      </c>
      <c r="Y9" s="282">
        <f>G9+J9+M9+P9</f>
        <v>0</v>
      </c>
      <c r="Z9" s="276" t="s">
        <v>26</v>
      </c>
      <c r="AA9" s="285">
        <f>I9+L9+O9+R9</f>
        <v>0</v>
      </c>
      <c r="AB9" s="288">
        <f>Výsledky!K13+Výsledky!K14+Výsledky!K15+Výsledky!K16</f>
        <v>0</v>
      </c>
      <c r="AC9" s="291"/>
      <c r="AD9" s="207"/>
      <c r="AE9" s="256"/>
      <c r="AF9" s="222"/>
      <c r="AG9" s="259"/>
      <c r="AH9" s="256"/>
      <c r="AI9" s="262"/>
      <c r="AJ9" s="259"/>
      <c r="AK9" s="256"/>
      <c r="AL9" s="262"/>
      <c r="AM9" s="265"/>
      <c r="AN9" s="268"/>
    </row>
    <row r="10" spans="2:40" ht="12.75" customHeight="1">
      <c r="B10" s="186"/>
      <c r="C10" s="251"/>
      <c r="D10" s="192"/>
      <c r="E10" s="193"/>
      <c r="F10" s="194"/>
      <c r="G10" s="164">
        <f>Výsledky!G13</f>
        <v>0</v>
      </c>
      <c r="H10" s="165" t="s">
        <v>26</v>
      </c>
      <c r="I10" s="166">
        <f>Výsledky!H13</f>
        <v>0</v>
      </c>
      <c r="J10" s="167">
        <f>Výsledky!G14</f>
        <v>0</v>
      </c>
      <c r="K10" s="165" t="s">
        <v>26</v>
      </c>
      <c r="L10" s="166">
        <f>Výsledky!H14</f>
        <v>0</v>
      </c>
      <c r="M10" s="167">
        <f>Výsledky!G15</f>
        <v>0</v>
      </c>
      <c r="N10" s="165" t="s">
        <v>26</v>
      </c>
      <c r="O10" s="166">
        <f>Výsledky!H15</f>
        <v>0</v>
      </c>
      <c r="P10" s="167">
        <f>Výsledky!G16</f>
        <v>0</v>
      </c>
      <c r="Q10" s="165" t="s">
        <v>26</v>
      </c>
      <c r="R10" s="168">
        <f>Výsledky!H16</f>
        <v>0</v>
      </c>
      <c r="S10" s="274"/>
      <c r="T10" s="277"/>
      <c r="U10" s="280"/>
      <c r="V10" s="283"/>
      <c r="W10" s="277"/>
      <c r="X10" s="286"/>
      <c r="Y10" s="283"/>
      <c r="Z10" s="277"/>
      <c r="AA10" s="286"/>
      <c r="AB10" s="289"/>
      <c r="AC10" s="292"/>
      <c r="AD10" s="207"/>
      <c r="AE10" s="256"/>
      <c r="AF10" s="222"/>
      <c r="AG10" s="259"/>
      <c r="AH10" s="256"/>
      <c r="AI10" s="262"/>
      <c r="AJ10" s="259"/>
      <c r="AK10" s="256"/>
      <c r="AL10" s="262"/>
      <c r="AM10" s="265"/>
      <c r="AN10" s="268"/>
    </row>
    <row r="11" spans="2:40" ht="12.75" customHeight="1">
      <c r="B11" s="186"/>
      <c r="C11" s="251"/>
      <c r="D11" s="229"/>
      <c r="E11" s="230"/>
      <c r="F11" s="231"/>
      <c r="G11" s="164">
        <f>Výsledky!E13</f>
        <v>0</v>
      </c>
      <c r="H11" s="165" t="s">
        <v>26</v>
      </c>
      <c r="I11" s="166">
        <f>Výsledky!F13</f>
        <v>0</v>
      </c>
      <c r="J11" s="167">
        <f>Výsledky!E14</f>
        <v>0</v>
      </c>
      <c r="K11" s="165" t="s">
        <v>26</v>
      </c>
      <c r="L11" s="166">
        <f>Výsledky!F14</f>
        <v>0</v>
      </c>
      <c r="M11" s="167">
        <f>Výsledky!E15</f>
        <v>0</v>
      </c>
      <c r="N11" s="165" t="s">
        <v>26</v>
      </c>
      <c r="O11" s="166">
        <f>Výsledky!F15</f>
        <v>0</v>
      </c>
      <c r="P11" s="167">
        <f>Výsledky!E16</f>
        <v>0</v>
      </c>
      <c r="Q11" s="165" t="s">
        <v>26</v>
      </c>
      <c r="R11" s="168">
        <f>Výsledky!F16</f>
        <v>0</v>
      </c>
      <c r="S11" s="275"/>
      <c r="T11" s="278"/>
      <c r="U11" s="281"/>
      <c r="V11" s="284"/>
      <c r="W11" s="278"/>
      <c r="X11" s="287"/>
      <c r="Y11" s="284"/>
      <c r="Z11" s="278"/>
      <c r="AA11" s="287"/>
      <c r="AB11" s="290"/>
      <c r="AC11" s="293"/>
      <c r="AD11" s="207"/>
      <c r="AE11" s="256"/>
      <c r="AF11" s="222"/>
      <c r="AG11" s="259"/>
      <c r="AH11" s="256"/>
      <c r="AI11" s="262"/>
      <c r="AJ11" s="259"/>
      <c r="AK11" s="256"/>
      <c r="AL11" s="262"/>
      <c r="AM11" s="265"/>
      <c r="AN11" s="268"/>
    </row>
    <row r="12" spans="2:40" ht="12.75" customHeight="1">
      <c r="B12" s="186"/>
      <c r="C12" s="251"/>
      <c r="D12" s="270" t="s">
        <v>68</v>
      </c>
      <c r="E12" s="271"/>
      <c r="F12" s="272"/>
      <c r="G12" s="95">
        <f>Výsledky!I23</f>
        <v>0</v>
      </c>
      <c r="H12" s="81" t="s">
        <v>26</v>
      </c>
      <c r="I12" s="84">
        <f>Výsledky!J23</f>
        <v>0</v>
      </c>
      <c r="J12" s="83">
        <f>Výsledky!I24</f>
        <v>0</v>
      </c>
      <c r="K12" s="81" t="s">
        <v>26</v>
      </c>
      <c r="L12" s="84">
        <f>Výsledky!J24</f>
        <v>0</v>
      </c>
      <c r="M12" s="83">
        <f>Výsledky!I25</f>
        <v>0</v>
      </c>
      <c r="N12" s="81" t="s">
        <v>26</v>
      </c>
      <c r="O12" s="84">
        <f>Výsledky!J25</f>
        <v>0</v>
      </c>
      <c r="P12" s="83">
        <f>Výsledky!I26</f>
        <v>0</v>
      </c>
      <c r="Q12" s="81" t="s">
        <v>26</v>
      </c>
      <c r="R12" s="92">
        <f>Výsledky!J26</f>
        <v>0</v>
      </c>
      <c r="S12" s="212">
        <f>G14+J14+M14+P14</f>
        <v>0</v>
      </c>
      <c r="T12" s="214" t="s">
        <v>26</v>
      </c>
      <c r="U12" s="216">
        <f>I14+L14+O14+R14</f>
        <v>0</v>
      </c>
      <c r="V12" s="226">
        <f>G13+J13+M13+P13</f>
        <v>0</v>
      </c>
      <c r="W12" s="214" t="s">
        <v>26</v>
      </c>
      <c r="X12" s="224">
        <f>I13+L13+O13+R13</f>
        <v>0</v>
      </c>
      <c r="Y12" s="226">
        <f>G12+J12+M12+P12</f>
        <v>0</v>
      </c>
      <c r="Z12" s="214" t="s">
        <v>26</v>
      </c>
      <c r="AA12" s="224">
        <f>I12+L12+O12+R12</f>
        <v>0</v>
      </c>
      <c r="AB12" s="294">
        <f>Výsledky!K23+Výsledky!K24+Výsledky!K25+Výsledky!K26</f>
        <v>0</v>
      </c>
      <c r="AC12" s="295"/>
      <c r="AD12" s="207"/>
      <c r="AE12" s="256"/>
      <c r="AF12" s="222"/>
      <c r="AG12" s="259"/>
      <c r="AH12" s="256"/>
      <c r="AI12" s="262"/>
      <c r="AJ12" s="259"/>
      <c r="AK12" s="256"/>
      <c r="AL12" s="262"/>
      <c r="AM12" s="265"/>
      <c r="AN12" s="268"/>
    </row>
    <row r="13" spans="2:40" ht="12.75" customHeight="1">
      <c r="B13" s="186"/>
      <c r="C13" s="251"/>
      <c r="D13" s="192"/>
      <c r="E13" s="193"/>
      <c r="F13" s="194"/>
      <c r="G13" s="95">
        <f>Výsledky!G23</f>
        <v>0</v>
      </c>
      <c r="H13" s="81" t="s">
        <v>26</v>
      </c>
      <c r="I13" s="84">
        <f>Výsledky!H23</f>
        <v>0</v>
      </c>
      <c r="J13" s="83">
        <f>Výsledky!G24</f>
        <v>0</v>
      </c>
      <c r="K13" s="81" t="s">
        <v>26</v>
      </c>
      <c r="L13" s="84">
        <f>Výsledky!H24</f>
        <v>0</v>
      </c>
      <c r="M13" s="83">
        <f>Výsledky!G25</f>
        <v>0</v>
      </c>
      <c r="N13" s="81" t="s">
        <v>26</v>
      </c>
      <c r="O13" s="84">
        <f>Výsledky!H25</f>
        <v>0</v>
      </c>
      <c r="P13" s="83">
        <f>Výsledky!G26</f>
        <v>0</v>
      </c>
      <c r="Q13" s="81" t="s">
        <v>26</v>
      </c>
      <c r="R13" s="92">
        <f>Výsledky!H26</f>
        <v>0</v>
      </c>
      <c r="S13" s="204"/>
      <c r="T13" s="207"/>
      <c r="U13" s="210"/>
      <c r="V13" s="219"/>
      <c r="W13" s="207"/>
      <c r="X13" s="222"/>
      <c r="Y13" s="219"/>
      <c r="Z13" s="207"/>
      <c r="AA13" s="222"/>
      <c r="AB13" s="201"/>
      <c r="AC13" s="296"/>
      <c r="AD13" s="207"/>
      <c r="AE13" s="256"/>
      <c r="AF13" s="222"/>
      <c r="AG13" s="259"/>
      <c r="AH13" s="256"/>
      <c r="AI13" s="262"/>
      <c r="AJ13" s="259"/>
      <c r="AK13" s="256"/>
      <c r="AL13" s="262"/>
      <c r="AM13" s="265"/>
      <c r="AN13" s="268"/>
    </row>
    <row r="14" spans="2:40" ht="12.75" customHeight="1" thickBot="1">
      <c r="B14" s="187"/>
      <c r="C14" s="252"/>
      <c r="D14" s="195"/>
      <c r="E14" s="196"/>
      <c r="F14" s="197"/>
      <c r="G14" s="169">
        <f>Výsledky!E23</f>
        <v>0</v>
      </c>
      <c r="H14" s="89" t="s">
        <v>26</v>
      </c>
      <c r="I14" s="108">
        <f>Výsledky!F23</f>
        <v>0</v>
      </c>
      <c r="J14" s="170">
        <f>Výsledky!E24</f>
        <v>0</v>
      </c>
      <c r="K14" s="89" t="s">
        <v>26</v>
      </c>
      <c r="L14" s="108">
        <f>Výsledky!F24</f>
        <v>0</v>
      </c>
      <c r="M14" s="170">
        <f>Výsledky!E25</f>
        <v>0</v>
      </c>
      <c r="N14" s="89" t="s">
        <v>26</v>
      </c>
      <c r="O14" s="108">
        <f>Výsledky!F25</f>
        <v>0</v>
      </c>
      <c r="P14" s="170">
        <f>Výsledky!E26</f>
        <v>0</v>
      </c>
      <c r="Q14" s="89" t="s">
        <v>26</v>
      </c>
      <c r="R14" s="109">
        <f>Výsledky!F26</f>
        <v>0</v>
      </c>
      <c r="S14" s="213"/>
      <c r="T14" s="215"/>
      <c r="U14" s="217"/>
      <c r="V14" s="227"/>
      <c r="W14" s="215"/>
      <c r="X14" s="225"/>
      <c r="Y14" s="227"/>
      <c r="Z14" s="215"/>
      <c r="AA14" s="225"/>
      <c r="AB14" s="202"/>
      <c r="AC14" s="297"/>
      <c r="AD14" s="215"/>
      <c r="AE14" s="257"/>
      <c r="AF14" s="225"/>
      <c r="AG14" s="260"/>
      <c r="AH14" s="257"/>
      <c r="AI14" s="263"/>
      <c r="AJ14" s="260"/>
      <c r="AK14" s="257"/>
      <c r="AL14" s="263"/>
      <c r="AM14" s="266"/>
      <c r="AN14" s="269"/>
    </row>
    <row r="15" spans="2:40" ht="12.75" customHeight="1">
      <c r="B15" s="188">
        <v>2</v>
      </c>
      <c r="C15" s="299" t="str">
        <f>Los!B4</f>
        <v>ČZ Strakonice</v>
      </c>
      <c r="D15" s="117">
        <f>I6</f>
        <v>4</v>
      </c>
      <c r="E15" s="85" t="s">
        <v>26</v>
      </c>
      <c r="F15" s="118">
        <f>G6</f>
        <v>3</v>
      </c>
      <c r="G15" s="189" t="s">
        <v>66</v>
      </c>
      <c r="H15" s="190"/>
      <c r="I15" s="191"/>
      <c r="J15" s="78">
        <f>Výsledky!I7</f>
        <v>5</v>
      </c>
      <c r="K15" s="85" t="s">
        <v>26</v>
      </c>
      <c r="L15" s="110">
        <f>Výsledky!J7</f>
        <v>2</v>
      </c>
      <c r="M15" s="111">
        <f>Výsledky!I8</f>
        <v>4</v>
      </c>
      <c r="N15" s="85" t="s">
        <v>26</v>
      </c>
      <c r="O15" s="110">
        <f>Výsledky!J8</f>
        <v>3</v>
      </c>
      <c r="P15" s="111">
        <f>Výsledky!I9</f>
        <v>5</v>
      </c>
      <c r="Q15" s="85" t="s">
        <v>26</v>
      </c>
      <c r="R15" s="112">
        <f>Výsledky!J9</f>
        <v>2</v>
      </c>
      <c r="S15" s="204">
        <f>D17+J17+M17+P17</f>
        <v>1258</v>
      </c>
      <c r="T15" s="207" t="s">
        <v>26</v>
      </c>
      <c r="U15" s="210">
        <f>F17+L17+O17+R17</f>
        <v>1144</v>
      </c>
      <c r="V15" s="219">
        <f>D16+J16+M16+P16</f>
        <v>43</v>
      </c>
      <c r="W15" s="207" t="s">
        <v>26</v>
      </c>
      <c r="X15" s="222">
        <f>F16+L16+O16+R16</f>
        <v>25</v>
      </c>
      <c r="Y15" s="219">
        <f>D15+J15+M15+P15</f>
        <v>18</v>
      </c>
      <c r="Z15" s="207" t="s">
        <v>26</v>
      </c>
      <c r="AA15" s="222">
        <f>F15+L15+O15+R15</f>
        <v>10</v>
      </c>
      <c r="AB15" s="200">
        <f>Výsledky!K7+Výsledky!K8+Výsledky!K9+Výsledky!L3</f>
        <v>12</v>
      </c>
      <c r="AC15" s="198" t="s">
        <v>39</v>
      </c>
      <c r="AD15" s="207">
        <f>S15+S18+S21</f>
        <v>1258</v>
      </c>
      <c r="AE15" s="256" t="s">
        <v>26</v>
      </c>
      <c r="AF15" s="222">
        <f>U15+U18+U21</f>
        <v>1144</v>
      </c>
      <c r="AG15" s="259">
        <f>V15+V18+V21</f>
        <v>43</v>
      </c>
      <c r="AH15" s="256" t="s">
        <v>26</v>
      </c>
      <c r="AI15" s="262">
        <f>X15+X18+X21</f>
        <v>25</v>
      </c>
      <c r="AJ15" s="259">
        <f>Y15+Y18+Y21</f>
        <v>18</v>
      </c>
      <c r="AK15" s="256" t="s">
        <v>26</v>
      </c>
      <c r="AL15" s="262">
        <f>AA15+AA18+AA21</f>
        <v>10</v>
      </c>
      <c r="AM15" s="265">
        <f>AB15+AB18+AB21</f>
        <v>12</v>
      </c>
      <c r="AN15" s="267" t="s">
        <v>39</v>
      </c>
    </row>
    <row r="16" spans="2:40" ht="12.75" customHeight="1">
      <c r="B16" s="186"/>
      <c r="C16" s="251"/>
      <c r="D16" s="117">
        <f aca="true" t="shared" si="0" ref="D16:D23">I7</f>
        <v>9</v>
      </c>
      <c r="E16" s="85" t="s">
        <v>26</v>
      </c>
      <c r="F16" s="118">
        <f aca="true" t="shared" si="1" ref="F16:F23">G7</f>
        <v>6</v>
      </c>
      <c r="G16" s="192"/>
      <c r="H16" s="193"/>
      <c r="I16" s="194"/>
      <c r="J16" s="113">
        <f>Výsledky!G7</f>
        <v>12</v>
      </c>
      <c r="K16" s="81" t="s">
        <v>26</v>
      </c>
      <c r="L16" s="84">
        <f>Výsledky!H7</f>
        <v>6</v>
      </c>
      <c r="M16" s="80">
        <f>Výsledky!G8</f>
        <v>11</v>
      </c>
      <c r="N16" s="81" t="s">
        <v>26</v>
      </c>
      <c r="O16" s="84">
        <f>Výsledky!H8</f>
        <v>8</v>
      </c>
      <c r="P16" s="80">
        <f>Výsledky!G9</f>
        <v>11</v>
      </c>
      <c r="Q16" s="81" t="s">
        <v>26</v>
      </c>
      <c r="R16" s="92">
        <f>Výsledky!H9</f>
        <v>5</v>
      </c>
      <c r="S16" s="204"/>
      <c r="T16" s="207"/>
      <c r="U16" s="210"/>
      <c r="V16" s="219"/>
      <c r="W16" s="207"/>
      <c r="X16" s="222"/>
      <c r="Y16" s="219"/>
      <c r="Z16" s="207"/>
      <c r="AA16" s="222"/>
      <c r="AB16" s="201"/>
      <c r="AC16" s="199"/>
      <c r="AD16" s="207"/>
      <c r="AE16" s="256"/>
      <c r="AF16" s="222"/>
      <c r="AG16" s="259"/>
      <c r="AH16" s="256"/>
      <c r="AI16" s="262"/>
      <c r="AJ16" s="259"/>
      <c r="AK16" s="256"/>
      <c r="AL16" s="262"/>
      <c r="AM16" s="265"/>
      <c r="AN16" s="268"/>
    </row>
    <row r="17" spans="2:40" ht="12.75" customHeight="1">
      <c r="B17" s="186"/>
      <c r="C17" s="251"/>
      <c r="D17" s="117">
        <f t="shared" si="0"/>
        <v>262</v>
      </c>
      <c r="E17" s="85" t="s">
        <v>26</v>
      </c>
      <c r="F17" s="118">
        <f t="shared" si="1"/>
        <v>259</v>
      </c>
      <c r="G17" s="229"/>
      <c r="H17" s="230"/>
      <c r="I17" s="231"/>
      <c r="J17" s="113">
        <f>Výsledky!E7</f>
        <v>327</v>
      </c>
      <c r="K17" s="81" t="s">
        <v>26</v>
      </c>
      <c r="L17" s="84">
        <f>Výsledky!F7</f>
        <v>279</v>
      </c>
      <c r="M17" s="80">
        <f>Výsledky!E8</f>
        <v>373</v>
      </c>
      <c r="N17" s="81" t="s">
        <v>26</v>
      </c>
      <c r="O17" s="84">
        <f>Výsledky!F8</f>
        <v>346</v>
      </c>
      <c r="P17" s="80">
        <f>Výsledky!E9</f>
        <v>296</v>
      </c>
      <c r="Q17" s="81" t="s">
        <v>26</v>
      </c>
      <c r="R17" s="92">
        <f>Výsledky!F9</f>
        <v>260</v>
      </c>
      <c r="S17" s="205"/>
      <c r="T17" s="208"/>
      <c r="U17" s="211"/>
      <c r="V17" s="220"/>
      <c r="W17" s="208"/>
      <c r="X17" s="223"/>
      <c r="Y17" s="220"/>
      <c r="Z17" s="208"/>
      <c r="AA17" s="223"/>
      <c r="AB17" s="253"/>
      <c r="AC17" s="254"/>
      <c r="AD17" s="207"/>
      <c r="AE17" s="256"/>
      <c r="AF17" s="222"/>
      <c r="AG17" s="259"/>
      <c r="AH17" s="256"/>
      <c r="AI17" s="262"/>
      <c r="AJ17" s="259"/>
      <c r="AK17" s="256"/>
      <c r="AL17" s="262"/>
      <c r="AM17" s="265"/>
      <c r="AN17" s="268"/>
    </row>
    <row r="18" spans="2:40" ht="12.75" customHeight="1">
      <c r="B18" s="186"/>
      <c r="C18" s="251"/>
      <c r="D18" s="171">
        <f t="shared" si="0"/>
        <v>0</v>
      </c>
      <c r="E18" s="172" t="s">
        <v>26</v>
      </c>
      <c r="F18" s="173">
        <f t="shared" si="1"/>
        <v>0</v>
      </c>
      <c r="G18" s="270" t="s">
        <v>67</v>
      </c>
      <c r="H18" s="271"/>
      <c r="I18" s="272"/>
      <c r="J18" s="164">
        <f>Výsledky!I17</f>
        <v>0</v>
      </c>
      <c r="K18" s="165" t="s">
        <v>26</v>
      </c>
      <c r="L18" s="166">
        <f>Výsledky!J17</f>
        <v>0</v>
      </c>
      <c r="M18" s="167">
        <f>Výsledky!I18</f>
        <v>0</v>
      </c>
      <c r="N18" s="165" t="s">
        <v>26</v>
      </c>
      <c r="O18" s="166">
        <f>Výsledky!J18</f>
        <v>0</v>
      </c>
      <c r="P18" s="167">
        <f>Výsledky!I19</f>
        <v>0</v>
      </c>
      <c r="Q18" s="165" t="s">
        <v>26</v>
      </c>
      <c r="R18" s="168">
        <f>Výsledky!J19</f>
        <v>0</v>
      </c>
      <c r="S18" s="273">
        <f>D20+J20+M20+P20</f>
        <v>0</v>
      </c>
      <c r="T18" s="276" t="s">
        <v>26</v>
      </c>
      <c r="U18" s="279">
        <f>F20+L20+O20+R20</f>
        <v>0</v>
      </c>
      <c r="V18" s="282">
        <f>D19+J19+M19+P19</f>
        <v>0</v>
      </c>
      <c r="W18" s="276" t="s">
        <v>26</v>
      </c>
      <c r="X18" s="285">
        <f>F19+L19+O19+R19</f>
        <v>0</v>
      </c>
      <c r="Y18" s="282">
        <f>D18+J18+M18+P18</f>
        <v>0</v>
      </c>
      <c r="Z18" s="276" t="s">
        <v>26</v>
      </c>
      <c r="AA18" s="285">
        <f>F18+L18+O18+R18</f>
        <v>0</v>
      </c>
      <c r="AB18" s="288">
        <f>Výsledky!K17+Výsledky!K18+Výsledky!K19+Výsledky!L13</f>
        <v>0</v>
      </c>
      <c r="AC18" s="291"/>
      <c r="AD18" s="207"/>
      <c r="AE18" s="256"/>
      <c r="AF18" s="222"/>
      <c r="AG18" s="259"/>
      <c r="AH18" s="256"/>
      <c r="AI18" s="262"/>
      <c r="AJ18" s="259"/>
      <c r="AK18" s="256"/>
      <c r="AL18" s="262"/>
      <c r="AM18" s="265"/>
      <c r="AN18" s="268"/>
    </row>
    <row r="19" spans="2:40" ht="12.75" customHeight="1">
      <c r="B19" s="186"/>
      <c r="C19" s="251"/>
      <c r="D19" s="171">
        <f t="shared" si="0"/>
        <v>0</v>
      </c>
      <c r="E19" s="172" t="s">
        <v>26</v>
      </c>
      <c r="F19" s="173">
        <f t="shared" si="1"/>
        <v>0</v>
      </c>
      <c r="G19" s="192"/>
      <c r="H19" s="193"/>
      <c r="I19" s="194"/>
      <c r="J19" s="164">
        <f>Výsledky!G17</f>
        <v>0</v>
      </c>
      <c r="K19" s="165" t="s">
        <v>26</v>
      </c>
      <c r="L19" s="166">
        <f>Výsledky!H17</f>
        <v>0</v>
      </c>
      <c r="M19" s="167">
        <f>Výsledky!G18</f>
        <v>0</v>
      </c>
      <c r="N19" s="165" t="s">
        <v>26</v>
      </c>
      <c r="O19" s="166">
        <f>Výsledky!H18</f>
        <v>0</v>
      </c>
      <c r="P19" s="167">
        <f>Výsledky!G19</f>
        <v>0</v>
      </c>
      <c r="Q19" s="165" t="s">
        <v>26</v>
      </c>
      <c r="R19" s="168">
        <f>Výsledky!H19</f>
        <v>0</v>
      </c>
      <c r="S19" s="274"/>
      <c r="T19" s="277"/>
      <c r="U19" s="280"/>
      <c r="V19" s="283"/>
      <c r="W19" s="277"/>
      <c r="X19" s="286"/>
      <c r="Y19" s="283"/>
      <c r="Z19" s="277"/>
      <c r="AA19" s="286"/>
      <c r="AB19" s="289"/>
      <c r="AC19" s="292"/>
      <c r="AD19" s="207"/>
      <c r="AE19" s="256"/>
      <c r="AF19" s="222"/>
      <c r="AG19" s="259"/>
      <c r="AH19" s="256"/>
      <c r="AI19" s="262"/>
      <c r="AJ19" s="259"/>
      <c r="AK19" s="256"/>
      <c r="AL19" s="262"/>
      <c r="AM19" s="265"/>
      <c r="AN19" s="268"/>
    </row>
    <row r="20" spans="2:40" ht="12.75" customHeight="1">
      <c r="B20" s="186"/>
      <c r="C20" s="251"/>
      <c r="D20" s="171">
        <f t="shared" si="0"/>
        <v>0</v>
      </c>
      <c r="E20" s="172" t="s">
        <v>26</v>
      </c>
      <c r="F20" s="173">
        <f t="shared" si="1"/>
        <v>0</v>
      </c>
      <c r="G20" s="229"/>
      <c r="H20" s="230"/>
      <c r="I20" s="231"/>
      <c r="J20" s="164">
        <f>Výsledky!E17</f>
        <v>0</v>
      </c>
      <c r="K20" s="165" t="s">
        <v>26</v>
      </c>
      <c r="L20" s="166">
        <f>Výsledky!F17</f>
        <v>0</v>
      </c>
      <c r="M20" s="167">
        <f>Výsledky!E18</f>
        <v>0</v>
      </c>
      <c r="N20" s="165" t="s">
        <v>26</v>
      </c>
      <c r="O20" s="166">
        <f>Výsledky!F18</f>
        <v>0</v>
      </c>
      <c r="P20" s="167">
        <f>Výsledky!E19</f>
        <v>0</v>
      </c>
      <c r="Q20" s="165" t="s">
        <v>26</v>
      </c>
      <c r="R20" s="168">
        <f>Výsledky!F19</f>
        <v>0</v>
      </c>
      <c r="S20" s="275"/>
      <c r="T20" s="278"/>
      <c r="U20" s="281"/>
      <c r="V20" s="284"/>
      <c r="W20" s="278"/>
      <c r="X20" s="287"/>
      <c r="Y20" s="284"/>
      <c r="Z20" s="278"/>
      <c r="AA20" s="287"/>
      <c r="AB20" s="290"/>
      <c r="AC20" s="293"/>
      <c r="AD20" s="207"/>
      <c r="AE20" s="256"/>
      <c r="AF20" s="222"/>
      <c r="AG20" s="259"/>
      <c r="AH20" s="256"/>
      <c r="AI20" s="262"/>
      <c r="AJ20" s="259"/>
      <c r="AK20" s="256"/>
      <c r="AL20" s="262"/>
      <c r="AM20" s="265"/>
      <c r="AN20" s="268"/>
    </row>
    <row r="21" spans="2:40" ht="12.75" customHeight="1">
      <c r="B21" s="186"/>
      <c r="C21" s="251"/>
      <c r="D21" s="117">
        <f t="shared" si="0"/>
        <v>0</v>
      </c>
      <c r="E21" s="85" t="s">
        <v>26</v>
      </c>
      <c r="F21" s="118">
        <f t="shared" si="1"/>
        <v>0</v>
      </c>
      <c r="G21" s="270" t="s">
        <v>68</v>
      </c>
      <c r="H21" s="271"/>
      <c r="I21" s="272"/>
      <c r="J21" s="113">
        <f>Výsledky!I27</f>
        <v>0</v>
      </c>
      <c r="K21" s="81" t="s">
        <v>26</v>
      </c>
      <c r="L21" s="84">
        <f>Výsledky!J27</f>
        <v>0</v>
      </c>
      <c r="M21" s="80">
        <f>Výsledky!I28</f>
        <v>0</v>
      </c>
      <c r="N21" s="81" t="s">
        <v>26</v>
      </c>
      <c r="O21" s="84">
        <f>Výsledky!J28</f>
        <v>0</v>
      </c>
      <c r="P21" s="80">
        <f>Výsledky!I29</f>
        <v>0</v>
      </c>
      <c r="Q21" s="81" t="s">
        <v>26</v>
      </c>
      <c r="R21" s="92">
        <f>Výsledky!J29</f>
        <v>0</v>
      </c>
      <c r="S21" s="212">
        <f>D23+J23+M23+P23</f>
        <v>0</v>
      </c>
      <c r="T21" s="214" t="s">
        <v>26</v>
      </c>
      <c r="U21" s="216">
        <f>F23+L23+O23+R23</f>
        <v>0</v>
      </c>
      <c r="V21" s="226">
        <f>D22+J22+M22+P22</f>
        <v>0</v>
      </c>
      <c r="W21" s="214" t="s">
        <v>26</v>
      </c>
      <c r="X21" s="224">
        <f>F22+L22+O22+R22</f>
        <v>0</v>
      </c>
      <c r="Y21" s="226">
        <f>D21+J21+M21+P21</f>
        <v>0</v>
      </c>
      <c r="Z21" s="214" t="s">
        <v>26</v>
      </c>
      <c r="AA21" s="224">
        <f>F21+L21+O21+R21</f>
        <v>0</v>
      </c>
      <c r="AB21" s="294">
        <f>Výsledky!K27+Výsledky!K28+Výsledky!K29+Výsledky!L23</f>
        <v>0</v>
      </c>
      <c r="AC21" s="295"/>
      <c r="AD21" s="207"/>
      <c r="AE21" s="256"/>
      <c r="AF21" s="222"/>
      <c r="AG21" s="259"/>
      <c r="AH21" s="256"/>
      <c r="AI21" s="262"/>
      <c r="AJ21" s="259"/>
      <c r="AK21" s="256"/>
      <c r="AL21" s="262"/>
      <c r="AM21" s="265"/>
      <c r="AN21" s="268"/>
    </row>
    <row r="22" spans="2:40" ht="12.75" customHeight="1">
      <c r="B22" s="186"/>
      <c r="C22" s="251"/>
      <c r="D22" s="117">
        <f t="shared" si="0"/>
        <v>0</v>
      </c>
      <c r="E22" s="85" t="s">
        <v>26</v>
      </c>
      <c r="F22" s="118">
        <f t="shared" si="1"/>
        <v>0</v>
      </c>
      <c r="G22" s="192"/>
      <c r="H22" s="193"/>
      <c r="I22" s="194"/>
      <c r="J22" s="113">
        <f>Výsledky!G27</f>
        <v>0</v>
      </c>
      <c r="K22" s="81" t="s">
        <v>26</v>
      </c>
      <c r="L22" s="84">
        <f>Výsledky!H27</f>
        <v>0</v>
      </c>
      <c r="M22" s="80">
        <f>Výsledky!G28</f>
        <v>0</v>
      </c>
      <c r="N22" s="81" t="s">
        <v>26</v>
      </c>
      <c r="O22" s="84">
        <f>Výsledky!H28</f>
        <v>0</v>
      </c>
      <c r="P22" s="80">
        <f>Výsledky!G29</f>
        <v>0</v>
      </c>
      <c r="Q22" s="81" t="s">
        <v>26</v>
      </c>
      <c r="R22" s="92">
        <f>Výsledky!H29</f>
        <v>0</v>
      </c>
      <c r="S22" s="204"/>
      <c r="T22" s="207"/>
      <c r="U22" s="210"/>
      <c r="V22" s="219"/>
      <c r="W22" s="207"/>
      <c r="X22" s="222"/>
      <c r="Y22" s="219"/>
      <c r="Z22" s="207"/>
      <c r="AA22" s="222"/>
      <c r="AB22" s="201"/>
      <c r="AC22" s="296"/>
      <c r="AD22" s="207"/>
      <c r="AE22" s="256"/>
      <c r="AF22" s="222"/>
      <c r="AG22" s="259"/>
      <c r="AH22" s="256"/>
      <c r="AI22" s="262"/>
      <c r="AJ22" s="259"/>
      <c r="AK22" s="256"/>
      <c r="AL22" s="262"/>
      <c r="AM22" s="265"/>
      <c r="AN22" s="268"/>
    </row>
    <row r="23" spans="2:40" ht="12.75" customHeight="1" thickBot="1">
      <c r="B23" s="298"/>
      <c r="C23" s="300"/>
      <c r="D23" s="174">
        <f t="shared" si="0"/>
        <v>0</v>
      </c>
      <c r="E23" s="175" t="s">
        <v>26</v>
      </c>
      <c r="F23" s="176">
        <f t="shared" si="1"/>
        <v>0</v>
      </c>
      <c r="G23" s="192"/>
      <c r="H23" s="193"/>
      <c r="I23" s="194"/>
      <c r="J23" s="146">
        <f>Výsledky!E27</f>
        <v>0</v>
      </c>
      <c r="K23" s="177" t="s">
        <v>26</v>
      </c>
      <c r="L23" s="178">
        <f>Výsledky!F27</f>
        <v>0</v>
      </c>
      <c r="M23" s="179">
        <f>Výsledky!E28</f>
        <v>0</v>
      </c>
      <c r="N23" s="177" t="s">
        <v>26</v>
      </c>
      <c r="O23" s="178">
        <f>Výsledky!F28</f>
        <v>0</v>
      </c>
      <c r="P23" s="179">
        <f>Výsledky!E29</f>
        <v>0</v>
      </c>
      <c r="Q23" s="177" t="s">
        <v>26</v>
      </c>
      <c r="R23" s="180">
        <f>Výsledky!F29</f>
        <v>0</v>
      </c>
      <c r="S23" s="204"/>
      <c r="T23" s="207"/>
      <c r="U23" s="210"/>
      <c r="V23" s="219"/>
      <c r="W23" s="207"/>
      <c r="X23" s="222"/>
      <c r="Y23" s="219"/>
      <c r="Z23" s="207"/>
      <c r="AA23" s="222"/>
      <c r="AB23" s="202"/>
      <c r="AC23" s="297"/>
      <c r="AD23" s="207"/>
      <c r="AE23" s="256"/>
      <c r="AF23" s="222"/>
      <c r="AG23" s="259"/>
      <c r="AH23" s="256"/>
      <c r="AI23" s="262"/>
      <c r="AJ23" s="259"/>
      <c r="AK23" s="256"/>
      <c r="AL23" s="262"/>
      <c r="AM23" s="265"/>
      <c r="AN23" s="269"/>
    </row>
    <row r="24" spans="2:40" ht="12.75" customHeight="1">
      <c r="B24" s="185">
        <v>3</v>
      </c>
      <c r="C24" s="250" t="str">
        <f>Los!B5</f>
        <v>SK Badminton Tábor</v>
      </c>
      <c r="D24" s="121">
        <f>L6</f>
        <v>1</v>
      </c>
      <c r="E24" s="87" t="s">
        <v>26</v>
      </c>
      <c r="F24" s="88">
        <f>J6</f>
        <v>6</v>
      </c>
      <c r="G24" s="115">
        <f>L15</f>
        <v>2</v>
      </c>
      <c r="H24" s="87" t="s">
        <v>26</v>
      </c>
      <c r="I24" s="91">
        <f>J15</f>
        <v>5</v>
      </c>
      <c r="J24" s="190" t="s">
        <v>66</v>
      </c>
      <c r="K24" s="190"/>
      <c r="L24" s="191"/>
      <c r="M24" s="114">
        <f>Výsledky!I10</f>
        <v>3</v>
      </c>
      <c r="N24" s="87" t="s">
        <v>26</v>
      </c>
      <c r="O24" s="88">
        <f>Výsledky!J10</f>
        <v>4</v>
      </c>
      <c r="P24" s="115">
        <f>Výsledky!I11</f>
        <v>3</v>
      </c>
      <c r="Q24" s="87" t="s">
        <v>26</v>
      </c>
      <c r="R24" s="91">
        <f>Výsledky!J11</f>
        <v>4</v>
      </c>
      <c r="S24" s="203">
        <f>D26+G26+M26+P26</f>
        <v>1086</v>
      </c>
      <c r="T24" s="206" t="s">
        <v>26</v>
      </c>
      <c r="U24" s="209">
        <f>F26+I26+O26+R26</f>
        <v>1166</v>
      </c>
      <c r="V24" s="218">
        <f>D25+G25+M25+P25</f>
        <v>24</v>
      </c>
      <c r="W24" s="206" t="s">
        <v>26</v>
      </c>
      <c r="X24" s="221">
        <f>F25+I25+O25+R25</f>
        <v>41</v>
      </c>
      <c r="Y24" s="218">
        <f>D24+G24+M24+P24</f>
        <v>9</v>
      </c>
      <c r="Z24" s="206" t="s">
        <v>26</v>
      </c>
      <c r="AA24" s="221">
        <f>F24+I24+O24+R24</f>
        <v>19</v>
      </c>
      <c r="AB24" s="200">
        <f>Výsledky!K10+Výsledky!K11+Výsledky!L4+Výsledky!L7</f>
        <v>4</v>
      </c>
      <c r="AC24" s="198" t="s">
        <v>43</v>
      </c>
      <c r="AD24" s="206">
        <f>S24+S27+S30</f>
        <v>1086</v>
      </c>
      <c r="AE24" s="255" t="s">
        <v>26</v>
      </c>
      <c r="AF24" s="221">
        <f>U24+U27+U30</f>
        <v>1166</v>
      </c>
      <c r="AG24" s="258">
        <f>V24+V27+V30</f>
        <v>24</v>
      </c>
      <c r="AH24" s="255" t="s">
        <v>26</v>
      </c>
      <c r="AI24" s="261">
        <f>X24+X27+X30</f>
        <v>41</v>
      </c>
      <c r="AJ24" s="258">
        <f>Y24+Y27+Y30</f>
        <v>9</v>
      </c>
      <c r="AK24" s="255" t="s">
        <v>26</v>
      </c>
      <c r="AL24" s="261">
        <f>AA24+AA27+AA30</f>
        <v>19</v>
      </c>
      <c r="AM24" s="264">
        <f>AB24+AB27+AB30</f>
        <v>4</v>
      </c>
      <c r="AN24" s="267" t="s">
        <v>43</v>
      </c>
    </row>
    <row r="25" spans="2:40" ht="12.75" customHeight="1">
      <c r="B25" s="186"/>
      <c r="C25" s="251"/>
      <c r="D25" s="122">
        <f aca="true" t="shared" si="2" ref="D25:D32">L7</f>
        <v>4</v>
      </c>
      <c r="E25" s="81" t="s">
        <v>26</v>
      </c>
      <c r="F25" s="84">
        <f aca="true" t="shared" si="3" ref="F25:F32">J7</f>
        <v>12</v>
      </c>
      <c r="G25" s="80">
        <f aca="true" t="shared" si="4" ref="G25:G32">L16</f>
        <v>6</v>
      </c>
      <c r="H25" s="81" t="s">
        <v>26</v>
      </c>
      <c r="I25" s="92">
        <f aca="true" t="shared" si="5" ref="I25:I32">J16</f>
        <v>12</v>
      </c>
      <c r="J25" s="193"/>
      <c r="K25" s="193"/>
      <c r="L25" s="194"/>
      <c r="M25" s="113">
        <f>Výsledky!G10</f>
        <v>8</v>
      </c>
      <c r="N25" s="81" t="s">
        <v>26</v>
      </c>
      <c r="O25" s="84">
        <f>Výsledky!H10</f>
        <v>8</v>
      </c>
      <c r="P25" s="80">
        <f>Výsledky!G11</f>
        <v>6</v>
      </c>
      <c r="Q25" s="81" t="s">
        <v>26</v>
      </c>
      <c r="R25" s="92">
        <f>Výsledky!H11</f>
        <v>9</v>
      </c>
      <c r="S25" s="204"/>
      <c r="T25" s="207"/>
      <c r="U25" s="210"/>
      <c r="V25" s="219"/>
      <c r="W25" s="207"/>
      <c r="X25" s="222"/>
      <c r="Y25" s="219"/>
      <c r="Z25" s="207"/>
      <c r="AA25" s="222"/>
      <c r="AB25" s="201"/>
      <c r="AC25" s="199"/>
      <c r="AD25" s="207"/>
      <c r="AE25" s="256"/>
      <c r="AF25" s="222"/>
      <c r="AG25" s="259"/>
      <c r="AH25" s="256"/>
      <c r="AI25" s="262"/>
      <c r="AJ25" s="259"/>
      <c r="AK25" s="256"/>
      <c r="AL25" s="262"/>
      <c r="AM25" s="265"/>
      <c r="AN25" s="268"/>
    </row>
    <row r="26" spans="2:40" ht="12.75" customHeight="1">
      <c r="B26" s="186"/>
      <c r="C26" s="251"/>
      <c r="D26" s="122">
        <f t="shared" si="2"/>
        <v>271</v>
      </c>
      <c r="E26" s="81" t="s">
        <v>26</v>
      </c>
      <c r="F26" s="84">
        <f t="shared" si="3"/>
        <v>316</v>
      </c>
      <c r="G26" s="80">
        <f t="shared" si="4"/>
        <v>279</v>
      </c>
      <c r="H26" s="81" t="s">
        <v>26</v>
      </c>
      <c r="I26" s="92">
        <f t="shared" si="5"/>
        <v>327</v>
      </c>
      <c r="J26" s="230"/>
      <c r="K26" s="230"/>
      <c r="L26" s="231"/>
      <c r="M26" s="113">
        <f>Výsledky!E10</f>
        <v>278</v>
      </c>
      <c r="N26" s="81" t="s">
        <v>26</v>
      </c>
      <c r="O26" s="84">
        <f>Výsledky!F10</f>
        <v>275</v>
      </c>
      <c r="P26" s="80">
        <f>Výsledky!E11</f>
        <v>258</v>
      </c>
      <c r="Q26" s="81" t="s">
        <v>26</v>
      </c>
      <c r="R26" s="92">
        <f>Výsledky!F11</f>
        <v>248</v>
      </c>
      <c r="S26" s="205"/>
      <c r="T26" s="208"/>
      <c r="U26" s="211"/>
      <c r="V26" s="220"/>
      <c r="W26" s="208"/>
      <c r="X26" s="223"/>
      <c r="Y26" s="220"/>
      <c r="Z26" s="208"/>
      <c r="AA26" s="223"/>
      <c r="AB26" s="253"/>
      <c r="AC26" s="254"/>
      <c r="AD26" s="207"/>
      <c r="AE26" s="256"/>
      <c r="AF26" s="222"/>
      <c r="AG26" s="259"/>
      <c r="AH26" s="256"/>
      <c r="AI26" s="262"/>
      <c r="AJ26" s="259"/>
      <c r="AK26" s="256"/>
      <c r="AL26" s="262"/>
      <c r="AM26" s="265"/>
      <c r="AN26" s="268"/>
    </row>
    <row r="27" spans="2:40" ht="12.75" customHeight="1">
      <c r="B27" s="186"/>
      <c r="C27" s="251"/>
      <c r="D27" s="181">
        <f t="shared" si="2"/>
        <v>0</v>
      </c>
      <c r="E27" s="165" t="s">
        <v>26</v>
      </c>
      <c r="F27" s="166">
        <f t="shared" si="3"/>
        <v>0</v>
      </c>
      <c r="G27" s="167">
        <f t="shared" si="4"/>
        <v>0</v>
      </c>
      <c r="H27" s="165" t="s">
        <v>26</v>
      </c>
      <c r="I27" s="168">
        <f t="shared" si="5"/>
        <v>0</v>
      </c>
      <c r="J27" s="271" t="s">
        <v>67</v>
      </c>
      <c r="K27" s="271"/>
      <c r="L27" s="272"/>
      <c r="M27" s="164">
        <f>Výsledky!I20</f>
        <v>0</v>
      </c>
      <c r="N27" s="165" t="s">
        <v>26</v>
      </c>
      <c r="O27" s="166">
        <f>Výsledky!J20</f>
        <v>0</v>
      </c>
      <c r="P27" s="167">
        <f>Výsledky!I21</f>
        <v>0</v>
      </c>
      <c r="Q27" s="165" t="s">
        <v>26</v>
      </c>
      <c r="R27" s="168">
        <f>Výsledky!J21</f>
        <v>0</v>
      </c>
      <c r="S27" s="273">
        <f>D29+G29+M29+P29</f>
        <v>0</v>
      </c>
      <c r="T27" s="276" t="s">
        <v>26</v>
      </c>
      <c r="U27" s="279">
        <f>F29+I29+O29+R29</f>
        <v>0</v>
      </c>
      <c r="V27" s="282">
        <f>D28+G28+M28+P28</f>
        <v>0</v>
      </c>
      <c r="W27" s="276" t="s">
        <v>26</v>
      </c>
      <c r="X27" s="285">
        <f>F28+I28+O28+R28</f>
        <v>0</v>
      </c>
      <c r="Y27" s="282">
        <f>D27+G27+M27+P27</f>
        <v>0</v>
      </c>
      <c r="Z27" s="276" t="s">
        <v>26</v>
      </c>
      <c r="AA27" s="285">
        <f>F27+I27+O27+R27</f>
        <v>0</v>
      </c>
      <c r="AB27" s="288">
        <f>Výsledky!K20+Výsledky!K21+Výsledky!L14+Výsledky!L17</f>
        <v>0</v>
      </c>
      <c r="AC27" s="291"/>
      <c r="AD27" s="207"/>
      <c r="AE27" s="256"/>
      <c r="AF27" s="222"/>
      <c r="AG27" s="259"/>
      <c r="AH27" s="256"/>
      <c r="AI27" s="262"/>
      <c r="AJ27" s="259"/>
      <c r="AK27" s="256"/>
      <c r="AL27" s="262"/>
      <c r="AM27" s="265"/>
      <c r="AN27" s="268"/>
    </row>
    <row r="28" spans="2:40" ht="12.75" customHeight="1">
      <c r="B28" s="186"/>
      <c r="C28" s="251"/>
      <c r="D28" s="181">
        <f t="shared" si="2"/>
        <v>0</v>
      </c>
      <c r="E28" s="165" t="s">
        <v>26</v>
      </c>
      <c r="F28" s="166">
        <f t="shared" si="3"/>
        <v>0</v>
      </c>
      <c r="G28" s="167">
        <f t="shared" si="4"/>
        <v>0</v>
      </c>
      <c r="H28" s="165" t="s">
        <v>26</v>
      </c>
      <c r="I28" s="168">
        <f t="shared" si="5"/>
        <v>0</v>
      </c>
      <c r="J28" s="193"/>
      <c r="K28" s="193"/>
      <c r="L28" s="194"/>
      <c r="M28" s="164">
        <f>Výsledky!G20</f>
        <v>0</v>
      </c>
      <c r="N28" s="165" t="s">
        <v>26</v>
      </c>
      <c r="O28" s="166">
        <f>Výsledky!H20</f>
        <v>0</v>
      </c>
      <c r="P28" s="167">
        <f>Výsledky!G21</f>
        <v>0</v>
      </c>
      <c r="Q28" s="165" t="s">
        <v>26</v>
      </c>
      <c r="R28" s="168">
        <f>Výsledky!H21</f>
        <v>0</v>
      </c>
      <c r="S28" s="274"/>
      <c r="T28" s="277"/>
      <c r="U28" s="280"/>
      <c r="V28" s="283"/>
      <c r="W28" s="277"/>
      <c r="X28" s="286"/>
      <c r="Y28" s="283"/>
      <c r="Z28" s="277"/>
      <c r="AA28" s="286"/>
      <c r="AB28" s="289"/>
      <c r="AC28" s="292"/>
      <c r="AD28" s="207"/>
      <c r="AE28" s="256"/>
      <c r="AF28" s="222"/>
      <c r="AG28" s="259"/>
      <c r="AH28" s="256"/>
      <c r="AI28" s="262"/>
      <c r="AJ28" s="259"/>
      <c r="AK28" s="256"/>
      <c r="AL28" s="262"/>
      <c r="AM28" s="265"/>
      <c r="AN28" s="268"/>
    </row>
    <row r="29" spans="2:40" ht="12.75" customHeight="1">
      <c r="B29" s="186"/>
      <c r="C29" s="251"/>
      <c r="D29" s="181">
        <f t="shared" si="2"/>
        <v>0</v>
      </c>
      <c r="E29" s="165" t="s">
        <v>26</v>
      </c>
      <c r="F29" s="166">
        <f t="shared" si="3"/>
        <v>0</v>
      </c>
      <c r="G29" s="167">
        <f t="shared" si="4"/>
        <v>0</v>
      </c>
      <c r="H29" s="165" t="s">
        <v>26</v>
      </c>
      <c r="I29" s="168">
        <f t="shared" si="5"/>
        <v>0</v>
      </c>
      <c r="J29" s="230"/>
      <c r="K29" s="230"/>
      <c r="L29" s="231"/>
      <c r="M29" s="164">
        <f>Výsledky!E20</f>
        <v>0</v>
      </c>
      <c r="N29" s="165" t="s">
        <v>26</v>
      </c>
      <c r="O29" s="166">
        <f>Výsledky!F20</f>
        <v>0</v>
      </c>
      <c r="P29" s="167">
        <f>Výsledky!E21</f>
        <v>0</v>
      </c>
      <c r="Q29" s="165" t="s">
        <v>26</v>
      </c>
      <c r="R29" s="168">
        <f>Výsledky!F21</f>
        <v>0</v>
      </c>
      <c r="S29" s="275"/>
      <c r="T29" s="278"/>
      <c r="U29" s="281"/>
      <c r="V29" s="284"/>
      <c r="W29" s="278"/>
      <c r="X29" s="287"/>
      <c r="Y29" s="284"/>
      <c r="Z29" s="278"/>
      <c r="AA29" s="287"/>
      <c r="AB29" s="290"/>
      <c r="AC29" s="293"/>
      <c r="AD29" s="207"/>
      <c r="AE29" s="256"/>
      <c r="AF29" s="222"/>
      <c r="AG29" s="259"/>
      <c r="AH29" s="256"/>
      <c r="AI29" s="262"/>
      <c r="AJ29" s="259"/>
      <c r="AK29" s="256"/>
      <c r="AL29" s="262"/>
      <c r="AM29" s="265"/>
      <c r="AN29" s="268"/>
    </row>
    <row r="30" spans="2:40" ht="12.75" customHeight="1">
      <c r="B30" s="186"/>
      <c r="C30" s="251"/>
      <c r="D30" s="122">
        <f t="shared" si="2"/>
        <v>0</v>
      </c>
      <c r="E30" s="81" t="s">
        <v>26</v>
      </c>
      <c r="F30" s="84">
        <f t="shared" si="3"/>
        <v>0</v>
      </c>
      <c r="G30" s="80">
        <f t="shared" si="4"/>
        <v>0</v>
      </c>
      <c r="H30" s="81" t="s">
        <v>26</v>
      </c>
      <c r="I30" s="92">
        <f t="shared" si="5"/>
        <v>0</v>
      </c>
      <c r="J30" s="271" t="s">
        <v>68</v>
      </c>
      <c r="K30" s="271"/>
      <c r="L30" s="272"/>
      <c r="M30" s="113">
        <f>Výsledky!I30</f>
        <v>0</v>
      </c>
      <c r="N30" s="81" t="s">
        <v>26</v>
      </c>
      <c r="O30" s="84">
        <f>Výsledky!J30</f>
        <v>0</v>
      </c>
      <c r="P30" s="80">
        <f>Výsledky!I31</f>
        <v>0</v>
      </c>
      <c r="Q30" s="81" t="s">
        <v>26</v>
      </c>
      <c r="R30" s="92">
        <f>Výsledky!J31</f>
        <v>0</v>
      </c>
      <c r="S30" s="212">
        <f>D32+G32+M32+P32</f>
        <v>0</v>
      </c>
      <c r="T30" s="214" t="s">
        <v>26</v>
      </c>
      <c r="U30" s="216">
        <f>F32+I32+O32+R32</f>
        <v>0</v>
      </c>
      <c r="V30" s="226">
        <f>D31+G31+M31+P31</f>
        <v>0</v>
      </c>
      <c r="W30" s="214" t="s">
        <v>26</v>
      </c>
      <c r="X30" s="224">
        <f>F31+I31+O31+R31</f>
        <v>0</v>
      </c>
      <c r="Y30" s="226">
        <f>D30+G30+M30+P30</f>
        <v>0</v>
      </c>
      <c r="Z30" s="214" t="s">
        <v>26</v>
      </c>
      <c r="AA30" s="224">
        <f>F30+I30+O30+R30</f>
        <v>0</v>
      </c>
      <c r="AB30" s="294">
        <f>Výsledky!K30+Výsledky!K31+Výsledky!L24+Výsledky!L27</f>
        <v>0</v>
      </c>
      <c r="AC30" s="295"/>
      <c r="AD30" s="207"/>
      <c r="AE30" s="256"/>
      <c r="AF30" s="222"/>
      <c r="AG30" s="259"/>
      <c r="AH30" s="256"/>
      <c r="AI30" s="262"/>
      <c r="AJ30" s="259"/>
      <c r="AK30" s="256"/>
      <c r="AL30" s="262"/>
      <c r="AM30" s="265"/>
      <c r="AN30" s="268"/>
    </row>
    <row r="31" spans="2:40" ht="12.75" customHeight="1">
      <c r="B31" s="186"/>
      <c r="C31" s="251"/>
      <c r="D31" s="122">
        <f t="shared" si="2"/>
        <v>0</v>
      </c>
      <c r="E31" s="81" t="s">
        <v>26</v>
      </c>
      <c r="F31" s="84">
        <f t="shared" si="3"/>
        <v>0</v>
      </c>
      <c r="G31" s="80">
        <f t="shared" si="4"/>
        <v>0</v>
      </c>
      <c r="H31" s="81" t="s">
        <v>26</v>
      </c>
      <c r="I31" s="92">
        <f t="shared" si="5"/>
        <v>0</v>
      </c>
      <c r="J31" s="193"/>
      <c r="K31" s="193"/>
      <c r="L31" s="194"/>
      <c r="M31" s="113">
        <f>Výsledky!G30</f>
        <v>0</v>
      </c>
      <c r="N31" s="81" t="s">
        <v>26</v>
      </c>
      <c r="O31" s="84">
        <f>Výsledky!H30</f>
        <v>0</v>
      </c>
      <c r="P31" s="80">
        <f>Výsledky!G31</f>
        <v>0</v>
      </c>
      <c r="Q31" s="81" t="s">
        <v>26</v>
      </c>
      <c r="R31" s="92">
        <f>Výsledky!H31</f>
        <v>0</v>
      </c>
      <c r="S31" s="204"/>
      <c r="T31" s="207"/>
      <c r="U31" s="210"/>
      <c r="V31" s="219"/>
      <c r="W31" s="207"/>
      <c r="X31" s="222"/>
      <c r="Y31" s="219"/>
      <c r="Z31" s="207"/>
      <c r="AA31" s="222"/>
      <c r="AB31" s="201"/>
      <c r="AC31" s="296"/>
      <c r="AD31" s="207"/>
      <c r="AE31" s="256"/>
      <c r="AF31" s="222"/>
      <c r="AG31" s="259"/>
      <c r="AH31" s="256"/>
      <c r="AI31" s="262"/>
      <c r="AJ31" s="259"/>
      <c r="AK31" s="256"/>
      <c r="AL31" s="262"/>
      <c r="AM31" s="265"/>
      <c r="AN31" s="268"/>
    </row>
    <row r="32" spans="2:40" ht="12.75" customHeight="1" thickBot="1">
      <c r="B32" s="187"/>
      <c r="C32" s="252"/>
      <c r="D32" s="123">
        <f t="shared" si="2"/>
        <v>0</v>
      </c>
      <c r="E32" s="89" t="s">
        <v>26</v>
      </c>
      <c r="F32" s="108">
        <f t="shared" si="3"/>
        <v>0</v>
      </c>
      <c r="G32" s="116">
        <f t="shared" si="4"/>
        <v>0</v>
      </c>
      <c r="H32" s="89" t="s">
        <v>26</v>
      </c>
      <c r="I32" s="109">
        <f t="shared" si="5"/>
        <v>0</v>
      </c>
      <c r="J32" s="196"/>
      <c r="K32" s="196"/>
      <c r="L32" s="197"/>
      <c r="M32" s="182">
        <f>Výsledky!E30</f>
        <v>0</v>
      </c>
      <c r="N32" s="89" t="s">
        <v>26</v>
      </c>
      <c r="O32" s="108">
        <f>Výsledky!F30</f>
        <v>0</v>
      </c>
      <c r="P32" s="116">
        <f>Výsledky!E31</f>
        <v>0</v>
      </c>
      <c r="Q32" s="89" t="s">
        <v>26</v>
      </c>
      <c r="R32" s="109">
        <f>Výsledky!F31</f>
        <v>0</v>
      </c>
      <c r="S32" s="213"/>
      <c r="T32" s="215"/>
      <c r="U32" s="217"/>
      <c r="V32" s="227"/>
      <c r="W32" s="215"/>
      <c r="X32" s="225"/>
      <c r="Y32" s="227"/>
      <c r="Z32" s="215"/>
      <c r="AA32" s="225"/>
      <c r="AB32" s="202"/>
      <c r="AC32" s="297"/>
      <c r="AD32" s="215"/>
      <c r="AE32" s="257"/>
      <c r="AF32" s="225"/>
      <c r="AG32" s="260"/>
      <c r="AH32" s="257"/>
      <c r="AI32" s="263"/>
      <c r="AJ32" s="260"/>
      <c r="AK32" s="257"/>
      <c r="AL32" s="263"/>
      <c r="AM32" s="266"/>
      <c r="AN32" s="269"/>
    </row>
    <row r="33" spans="2:40" ht="12.75" customHeight="1">
      <c r="B33" s="188">
        <v>4</v>
      </c>
      <c r="C33" s="299" t="str">
        <f>Los!B6</f>
        <v>Sokol Vodňany</v>
      </c>
      <c r="D33" s="117">
        <f>O6</f>
        <v>3</v>
      </c>
      <c r="E33" s="85" t="s">
        <v>26</v>
      </c>
      <c r="F33" s="110">
        <f>M6</f>
        <v>4</v>
      </c>
      <c r="G33" s="111">
        <f>O15</f>
        <v>3</v>
      </c>
      <c r="H33" s="85" t="s">
        <v>26</v>
      </c>
      <c r="I33" s="110">
        <f>M15</f>
        <v>4</v>
      </c>
      <c r="J33" s="111">
        <f>O24</f>
        <v>4</v>
      </c>
      <c r="K33" s="85" t="s">
        <v>26</v>
      </c>
      <c r="L33" s="118">
        <f>M24</f>
        <v>3</v>
      </c>
      <c r="M33" s="189" t="s">
        <v>66</v>
      </c>
      <c r="N33" s="190"/>
      <c r="O33" s="191"/>
      <c r="P33" s="78">
        <f>Výsledky!I12</f>
        <v>5</v>
      </c>
      <c r="Q33" s="85" t="s">
        <v>26</v>
      </c>
      <c r="R33" s="112">
        <f>Výsledky!J12</f>
        <v>2</v>
      </c>
      <c r="S33" s="204">
        <f>D35+G35+J35+P35</f>
        <v>1276</v>
      </c>
      <c r="T33" s="207" t="s">
        <v>26</v>
      </c>
      <c r="U33" s="210">
        <f>F35+I35+L35+R35</f>
        <v>1246</v>
      </c>
      <c r="V33" s="219">
        <f>D34+G34+J34+P34</f>
        <v>36</v>
      </c>
      <c r="W33" s="207" t="s">
        <v>26</v>
      </c>
      <c r="X33" s="222">
        <f>F34+I34+L34+R34</f>
        <v>34</v>
      </c>
      <c r="Y33" s="219">
        <f>D33+G33+J33+P33</f>
        <v>15</v>
      </c>
      <c r="Z33" s="207" t="s">
        <v>26</v>
      </c>
      <c r="AA33" s="222">
        <f>F33+I33+L33+R33</f>
        <v>13</v>
      </c>
      <c r="AB33" s="200">
        <f>Výsledky!K12+Výsledky!L5+Výsledky!L8+Výsledky!L10</f>
        <v>8</v>
      </c>
      <c r="AC33" s="198" t="s">
        <v>41</v>
      </c>
      <c r="AD33" s="207">
        <f>S33+S36+S39</f>
        <v>1276</v>
      </c>
      <c r="AE33" s="256" t="s">
        <v>26</v>
      </c>
      <c r="AF33" s="222">
        <f>U33+U36+U39</f>
        <v>1246</v>
      </c>
      <c r="AG33" s="259">
        <f>V33+V36+V39</f>
        <v>36</v>
      </c>
      <c r="AH33" s="256" t="s">
        <v>26</v>
      </c>
      <c r="AI33" s="262">
        <f>X33+X36+X39</f>
        <v>34</v>
      </c>
      <c r="AJ33" s="259">
        <f>Y33+Y36+Y39</f>
        <v>15</v>
      </c>
      <c r="AK33" s="256" t="s">
        <v>26</v>
      </c>
      <c r="AL33" s="262">
        <f>AA33+AA36+AA39</f>
        <v>13</v>
      </c>
      <c r="AM33" s="265">
        <f>AB33+AB36+AB39</f>
        <v>8</v>
      </c>
      <c r="AN33" s="267" t="s">
        <v>41</v>
      </c>
    </row>
    <row r="34" spans="2:40" ht="12.75" customHeight="1">
      <c r="B34" s="186"/>
      <c r="C34" s="251"/>
      <c r="D34" s="117">
        <f aca="true" t="shared" si="6" ref="D34:D41">O7</f>
        <v>9</v>
      </c>
      <c r="E34" s="85" t="s">
        <v>26</v>
      </c>
      <c r="F34" s="110">
        <f aca="true" t="shared" si="7" ref="F34:F41">M7</f>
        <v>10</v>
      </c>
      <c r="G34" s="111">
        <f aca="true" t="shared" si="8" ref="G34:G41">O16</f>
        <v>8</v>
      </c>
      <c r="H34" s="85" t="s">
        <v>26</v>
      </c>
      <c r="I34" s="110">
        <f aca="true" t="shared" si="9" ref="I34:I41">M16</f>
        <v>11</v>
      </c>
      <c r="J34" s="111">
        <f aca="true" t="shared" si="10" ref="J34:J41">O25</f>
        <v>8</v>
      </c>
      <c r="K34" s="85" t="s">
        <v>26</v>
      </c>
      <c r="L34" s="118">
        <f aca="true" t="shared" si="11" ref="L34:L41">M25</f>
        <v>8</v>
      </c>
      <c r="M34" s="192"/>
      <c r="N34" s="193"/>
      <c r="O34" s="194"/>
      <c r="P34" s="113">
        <f>Výsledky!G12</f>
        <v>11</v>
      </c>
      <c r="Q34" s="81" t="s">
        <v>26</v>
      </c>
      <c r="R34" s="92">
        <f>Výsledky!H12</f>
        <v>5</v>
      </c>
      <c r="S34" s="204"/>
      <c r="T34" s="207"/>
      <c r="U34" s="210"/>
      <c r="V34" s="219"/>
      <c r="W34" s="207"/>
      <c r="X34" s="222"/>
      <c r="Y34" s="219"/>
      <c r="Z34" s="207"/>
      <c r="AA34" s="222"/>
      <c r="AB34" s="201"/>
      <c r="AC34" s="199"/>
      <c r="AD34" s="207"/>
      <c r="AE34" s="256"/>
      <c r="AF34" s="222"/>
      <c r="AG34" s="259"/>
      <c r="AH34" s="256"/>
      <c r="AI34" s="262"/>
      <c r="AJ34" s="259"/>
      <c r="AK34" s="256"/>
      <c r="AL34" s="262"/>
      <c r="AM34" s="265"/>
      <c r="AN34" s="268"/>
    </row>
    <row r="35" spans="2:40" ht="12.75" customHeight="1">
      <c r="B35" s="186"/>
      <c r="C35" s="251"/>
      <c r="D35" s="117">
        <f t="shared" si="6"/>
        <v>341</v>
      </c>
      <c r="E35" s="85" t="s">
        <v>26</v>
      </c>
      <c r="F35" s="110">
        <f t="shared" si="7"/>
        <v>352</v>
      </c>
      <c r="G35" s="111">
        <f t="shared" si="8"/>
        <v>346</v>
      </c>
      <c r="H35" s="85" t="s">
        <v>26</v>
      </c>
      <c r="I35" s="110">
        <f t="shared" si="9"/>
        <v>373</v>
      </c>
      <c r="J35" s="111">
        <f t="shared" si="10"/>
        <v>275</v>
      </c>
      <c r="K35" s="85" t="s">
        <v>26</v>
      </c>
      <c r="L35" s="118">
        <f t="shared" si="11"/>
        <v>278</v>
      </c>
      <c r="M35" s="229"/>
      <c r="N35" s="230"/>
      <c r="O35" s="231"/>
      <c r="P35" s="113">
        <f>Výsledky!E12</f>
        <v>314</v>
      </c>
      <c r="Q35" s="81" t="s">
        <v>26</v>
      </c>
      <c r="R35" s="92">
        <f>Výsledky!F12</f>
        <v>243</v>
      </c>
      <c r="S35" s="205"/>
      <c r="T35" s="208"/>
      <c r="U35" s="211"/>
      <c r="V35" s="220"/>
      <c r="W35" s="208"/>
      <c r="X35" s="223"/>
      <c r="Y35" s="220"/>
      <c r="Z35" s="208"/>
      <c r="AA35" s="223"/>
      <c r="AB35" s="253"/>
      <c r="AC35" s="254"/>
      <c r="AD35" s="207"/>
      <c r="AE35" s="256"/>
      <c r="AF35" s="222"/>
      <c r="AG35" s="259"/>
      <c r="AH35" s="256"/>
      <c r="AI35" s="262"/>
      <c r="AJ35" s="259"/>
      <c r="AK35" s="256"/>
      <c r="AL35" s="262"/>
      <c r="AM35" s="265"/>
      <c r="AN35" s="268"/>
    </row>
    <row r="36" spans="2:40" ht="12.75" customHeight="1">
      <c r="B36" s="186"/>
      <c r="C36" s="251"/>
      <c r="D36" s="171">
        <f t="shared" si="6"/>
        <v>0</v>
      </c>
      <c r="E36" s="172" t="s">
        <v>26</v>
      </c>
      <c r="F36" s="183">
        <f t="shared" si="7"/>
        <v>0</v>
      </c>
      <c r="G36" s="184">
        <f t="shared" si="8"/>
        <v>0</v>
      </c>
      <c r="H36" s="172" t="s">
        <v>26</v>
      </c>
      <c r="I36" s="183">
        <f t="shared" si="9"/>
        <v>0</v>
      </c>
      <c r="J36" s="184">
        <f t="shared" si="10"/>
        <v>0</v>
      </c>
      <c r="K36" s="172" t="s">
        <v>26</v>
      </c>
      <c r="L36" s="173">
        <f t="shared" si="11"/>
        <v>0</v>
      </c>
      <c r="M36" s="270" t="s">
        <v>67</v>
      </c>
      <c r="N36" s="271"/>
      <c r="O36" s="272"/>
      <c r="P36" s="164">
        <f>Výsledky!I22</f>
        <v>0</v>
      </c>
      <c r="Q36" s="165" t="s">
        <v>26</v>
      </c>
      <c r="R36" s="168">
        <f>Výsledky!J22</f>
        <v>0</v>
      </c>
      <c r="S36" s="273">
        <f>D38+G38+J38+P38</f>
        <v>0</v>
      </c>
      <c r="T36" s="276" t="s">
        <v>26</v>
      </c>
      <c r="U36" s="279">
        <f>F38+I38+L38+R38</f>
        <v>0</v>
      </c>
      <c r="V36" s="282">
        <f>D37+G37+J37+P37</f>
        <v>0</v>
      </c>
      <c r="W36" s="276" t="s">
        <v>26</v>
      </c>
      <c r="X36" s="285">
        <f>F37+I37+L37+R37</f>
        <v>0</v>
      </c>
      <c r="Y36" s="282">
        <f>D36+G36+J36+P36</f>
        <v>0</v>
      </c>
      <c r="Z36" s="276" t="s">
        <v>26</v>
      </c>
      <c r="AA36" s="285">
        <f>F36+I36+L36+R36</f>
        <v>0</v>
      </c>
      <c r="AB36" s="288">
        <f>Výsledky!K22+Výsledky!L15+Výsledky!L18+Výsledky!L20</f>
        <v>0</v>
      </c>
      <c r="AC36" s="291"/>
      <c r="AD36" s="207"/>
      <c r="AE36" s="256"/>
      <c r="AF36" s="222"/>
      <c r="AG36" s="259"/>
      <c r="AH36" s="256"/>
      <c r="AI36" s="262"/>
      <c r="AJ36" s="259"/>
      <c r="AK36" s="256"/>
      <c r="AL36" s="262"/>
      <c r="AM36" s="265"/>
      <c r="AN36" s="268"/>
    </row>
    <row r="37" spans="2:40" ht="12.75" customHeight="1">
      <c r="B37" s="186"/>
      <c r="C37" s="251"/>
      <c r="D37" s="171">
        <f t="shared" si="6"/>
        <v>0</v>
      </c>
      <c r="E37" s="172" t="s">
        <v>26</v>
      </c>
      <c r="F37" s="183">
        <f t="shared" si="7"/>
        <v>0</v>
      </c>
      <c r="G37" s="184">
        <f t="shared" si="8"/>
        <v>0</v>
      </c>
      <c r="H37" s="172" t="s">
        <v>26</v>
      </c>
      <c r="I37" s="183">
        <f t="shared" si="9"/>
        <v>0</v>
      </c>
      <c r="J37" s="184">
        <f t="shared" si="10"/>
        <v>0</v>
      </c>
      <c r="K37" s="172" t="s">
        <v>26</v>
      </c>
      <c r="L37" s="173">
        <f t="shared" si="11"/>
        <v>0</v>
      </c>
      <c r="M37" s="192"/>
      <c r="N37" s="193"/>
      <c r="O37" s="194"/>
      <c r="P37" s="164">
        <f>Výsledky!G22</f>
        <v>0</v>
      </c>
      <c r="Q37" s="165" t="s">
        <v>26</v>
      </c>
      <c r="R37" s="168">
        <f>Výsledky!H22</f>
        <v>0</v>
      </c>
      <c r="S37" s="274"/>
      <c r="T37" s="277"/>
      <c r="U37" s="280"/>
      <c r="V37" s="283"/>
      <c r="W37" s="277"/>
      <c r="X37" s="286"/>
      <c r="Y37" s="283"/>
      <c r="Z37" s="277"/>
      <c r="AA37" s="286"/>
      <c r="AB37" s="289"/>
      <c r="AC37" s="292"/>
      <c r="AD37" s="207"/>
      <c r="AE37" s="256"/>
      <c r="AF37" s="222"/>
      <c r="AG37" s="259"/>
      <c r="AH37" s="256"/>
      <c r="AI37" s="262"/>
      <c r="AJ37" s="259"/>
      <c r="AK37" s="256"/>
      <c r="AL37" s="262"/>
      <c r="AM37" s="265"/>
      <c r="AN37" s="268"/>
    </row>
    <row r="38" spans="2:40" ht="12.75" customHeight="1">
      <c r="B38" s="186"/>
      <c r="C38" s="251"/>
      <c r="D38" s="171">
        <f t="shared" si="6"/>
        <v>0</v>
      </c>
      <c r="E38" s="172" t="s">
        <v>26</v>
      </c>
      <c r="F38" s="183">
        <f t="shared" si="7"/>
        <v>0</v>
      </c>
      <c r="G38" s="184">
        <f t="shared" si="8"/>
        <v>0</v>
      </c>
      <c r="H38" s="172" t="s">
        <v>26</v>
      </c>
      <c r="I38" s="183">
        <f t="shared" si="9"/>
        <v>0</v>
      </c>
      <c r="J38" s="184">
        <f t="shared" si="10"/>
        <v>0</v>
      </c>
      <c r="K38" s="172" t="s">
        <v>26</v>
      </c>
      <c r="L38" s="173">
        <f t="shared" si="11"/>
        <v>0</v>
      </c>
      <c r="M38" s="229"/>
      <c r="N38" s="230"/>
      <c r="O38" s="231"/>
      <c r="P38" s="164">
        <f>Výsledky!E22</f>
        <v>0</v>
      </c>
      <c r="Q38" s="165" t="s">
        <v>26</v>
      </c>
      <c r="R38" s="168">
        <f>Výsledky!F22</f>
        <v>0</v>
      </c>
      <c r="S38" s="275"/>
      <c r="T38" s="278"/>
      <c r="U38" s="281"/>
      <c r="V38" s="284"/>
      <c r="W38" s="278"/>
      <c r="X38" s="287"/>
      <c r="Y38" s="284"/>
      <c r="Z38" s="278"/>
      <c r="AA38" s="287"/>
      <c r="AB38" s="290"/>
      <c r="AC38" s="293"/>
      <c r="AD38" s="207"/>
      <c r="AE38" s="256"/>
      <c r="AF38" s="222"/>
      <c r="AG38" s="259"/>
      <c r="AH38" s="256"/>
      <c r="AI38" s="262"/>
      <c r="AJ38" s="259"/>
      <c r="AK38" s="256"/>
      <c r="AL38" s="262"/>
      <c r="AM38" s="265"/>
      <c r="AN38" s="268"/>
    </row>
    <row r="39" spans="2:40" ht="12.75" customHeight="1">
      <c r="B39" s="186"/>
      <c r="C39" s="251"/>
      <c r="D39" s="117">
        <f t="shared" si="6"/>
        <v>0</v>
      </c>
      <c r="E39" s="85" t="s">
        <v>26</v>
      </c>
      <c r="F39" s="110">
        <f t="shared" si="7"/>
        <v>0</v>
      </c>
      <c r="G39" s="111">
        <f t="shared" si="8"/>
        <v>0</v>
      </c>
      <c r="H39" s="85" t="s">
        <v>26</v>
      </c>
      <c r="I39" s="110">
        <f t="shared" si="9"/>
        <v>0</v>
      </c>
      <c r="J39" s="111">
        <f t="shared" si="10"/>
        <v>0</v>
      </c>
      <c r="K39" s="85" t="s">
        <v>26</v>
      </c>
      <c r="L39" s="118">
        <f t="shared" si="11"/>
        <v>0</v>
      </c>
      <c r="M39" s="270" t="s">
        <v>68</v>
      </c>
      <c r="N39" s="271"/>
      <c r="O39" s="272"/>
      <c r="P39" s="113">
        <f>Výsledky!I32</f>
        <v>0</v>
      </c>
      <c r="Q39" s="81" t="s">
        <v>26</v>
      </c>
      <c r="R39" s="92">
        <f>Výsledky!J32</f>
        <v>0</v>
      </c>
      <c r="S39" s="212">
        <f>D41+G41+J41+P41</f>
        <v>0</v>
      </c>
      <c r="T39" s="214" t="s">
        <v>26</v>
      </c>
      <c r="U39" s="216">
        <f>F41+I41+L41+R41</f>
        <v>0</v>
      </c>
      <c r="V39" s="226">
        <f>D40+G40+J40+P40</f>
        <v>0</v>
      </c>
      <c r="W39" s="214" t="s">
        <v>26</v>
      </c>
      <c r="X39" s="224">
        <f>F40+I40+L40+R40</f>
        <v>0</v>
      </c>
      <c r="Y39" s="226">
        <f>D39+G39+J39+P39</f>
        <v>0</v>
      </c>
      <c r="Z39" s="214" t="s">
        <v>26</v>
      </c>
      <c r="AA39" s="224">
        <f>F39+I39+L39+R39</f>
        <v>0</v>
      </c>
      <c r="AB39" s="294">
        <f>Výsledky!K32+Výsledky!L25+Výsledky!L28+Výsledky!L30</f>
        <v>0</v>
      </c>
      <c r="AC39" s="295"/>
      <c r="AD39" s="207"/>
      <c r="AE39" s="256"/>
      <c r="AF39" s="222"/>
      <c r="AG39" s="259"/>
      <c r="AH39" s="256"/>
      <c r="AI39" s="262"/>
      <c r="AJ39" s="259"/>
      <c r="AK39" s="256"/>
      <c r="AL39" s="262"/>
      <c r="AM39" s="265"/>
      <c r="AN39" s="268"/>
    </row>
    <row r="40" spans="2:40" ht="12.75" customHeight="1">
      <c r="B40" s="186"/>
      <c r="C40" s="251"/>
      <c r="D40" s="117">
        <f t="shared" si="6"/>
        <v>0</v>
      </c>
      <c r="E40" s="85" t="s">
        <v>26</v>
      </c>
      <c r="F40" s="110">
        <f t="shared" si="7"/>
        <v>0</v>
      </c>
      <c r="G40" s="111">
        <f t="shared" si="8"/>
        <v>0</v>
      </c>
      <c r="H40" s="85" t="s">
        <v>26</v>
      </c>
      <c r="I40" s="110">
        <f t="shared" si="9"/>
        <v>0</v>
      </c>
      <c r="J40" s="111">
        <f t="shared" si="10"/>
        <v>0</v>
      </c>
      <c r="K40" s="85" t="s">
        <v>26</v>
      </c>
      <c r="L40" s="118">
        <f t="shared" si="11"/>
        <v>0</v>
      </c>
      <c r="M40" s="192"/>
      <c r="N40" s="193"/>
      <c r="O40" s="194"/>
      <c r="P40" s="113">
        <f>Výsledky!G32</f>
        <v>0</v>
      </c>
      <c r="Q40" s="81" t="s">
        <v>26</v>
      </c>
      <c r="R40" s="92">
        <f>Výsledky!H32</f>
        <v>0</v>
      </c>
      <c r="S40" s="204"/>
      <c r="T40" s="207"/>
      <c r="U40" s="210"/>
      <c r="V40" s="219"/>
      <c r="W40" s="207"/>
      <c r="X40" s="222"/>
      <c r="Y40" s="219"/>
      <c r="Z40" s="207"/>
      <c r="AA40" s="222"/>
      <c r="AB40" s="201"/>
      <c r="AC40" s="296"/>
      <c r="AD40" s="207"/>
      <c r="AE40" s="256"/>
      <c r="AF40" s="222"/>
      <c r="AG40" s="259"/>
      <c r="AH40" s="256"/>
      <c r="AI40" s="262"/>
      <c r="AJ40" s="259"/>
      <c r="AK40" s="256"/>
      <c r="AL40" s="262"/>
      <c r="AM40" s="265"/>
      <c r="AN40" s="268"/>
    </row>
    <row r="41" spans="2:40" ht="12.75" customHeight="1" thickBot="1">
      <c r="B41" s="298"/>
      <c r="C41" s="300"/>
      <c r="D41" s="117">
        <f t="shared" si="6"/>
        <v>0</v>
      </c>
      <c r="E41" s="85" t="s">
        <v>26</v>
      </c>
      <c r="F41" s="110">
        <f t="shared" si="7"/>
        <v>0</v>
      </c>
      <c r="G41" s="111">
        <f t="shared" si="8"/>
        <v>0</v>
      </c>
      <c r="H41" s="85" t="s">
        <v>26</v>
      </c>
      <c r="I41" s="110">
        <f t="shared" si="9"/>
        <v>0</v>
      </c>
      <c r="J41" s="111">
        <f t="shared" si="10"/>
        <v>0</v>
      </c>
      <c r="K41" s="85" t="s">
        <v>26</v>
      </c>
      <c r="L41" s="118">
        <f t="shared" si="11"/>
        <v>0</v>
      </c>
      <c r="M41" s="195"/>
      <c r="N41" s="196"/>
      <c r="O41" s="197"/>
      <c r="P41" s="146">
        <f>Výsledky!E32</f>
        <v>0</v>
      </c>
      <c r="Q41" s="177" t="s">
        <v>26</v>
      </c>
      <c r="R41" s="180">
        <f>Výsledky!F32</f>
        <v>0</v>
      </c>
      <c r="S41" s="204"/>
      <c r="T41" s="207"/>
      <c r="U41" s="210"/>
      <c r="V41" s="219"/>
      <c r="W41" s="207"/>
      <c r="X41" s="222"/>
      <c r="Y41" s="219"/>
      <c r="Z41" s="207"/>
      <c r="AA41" s="222"/>
      <c r="AB41" s="202"/>
      <c r="AC41" s="297"/>
      <c r="AD41" s="207"/>
      <c r="AE41" s="256"/>
      <c r="AF41" s="222"/>
      <c r="AG41" s="259"/>
      <c r="AH41" s="256"/>
      <c r="AI41" s="262"/>
      <c r="AJ41" s="259"/>
      <c r="AK41" s="256"/>
      <c r="AL41" s="262"/>
      <c r="AM41" s="265"/>
      <c r="AN41" s="269"/>
    </row>
    <row r="42" spans="2:40" ht="12.75" customHeight="1">
      <c r="B42" s="185">
        <v>5</v>
      </c>
      <c r="C42" s="250" t="str">
        <f>Los!B7</f>
        <v>Sokol České Budějovice "C"</v>
      </c>
      <c r="D42" s="121">
        <f>R6</f>
        <v>4</v>
      </c>
      <c r="E42" s="87" t="s">
        <v>26</v>
      </c>
      <c r="F42" s="88">
        <f>P6</f>
        <v>3</v>
      </c>
      <c r="G42" s="115">
        <f>R15</f>
        <v>2</v>
      </c>
      <c r="H42" s="87" t="s">
        <v>26</v>
      </c>
      <c r="I42" s="88">
        <f>P15</f>
        <v>5</v>
      </c>
      <c r="J42" s="115">
        <f>R24</f>
        <v>4</v>
      </c>
      <c r="K42" s="87" t="s">
        <v>26</v>
      </c>
      <c r="L42" s="88">
        <f>P24</f>
        <v>3</v>
      </c>
      <c r="M42" s="115">
        <f>R33</f>
        <v>2</v>
      </c>
      <c r="N42" s="87" t="s">
        <v>26</v>
      </c>
      <c r="O42" s="91">
        <f>P33</f>
        <v>5</v>
      </c>
      <c r="P42" s="189" t="s">
        <v>66</v>
      </c>
      <c r="Q42" s="190"/>
      <c r="R42" s="191"/>
      <c r="S42" s="203">
        <f>D44+G44+J44+M44</f>
        <v>977</v>
      </c>
      <c r="T42" s="206" t="s">
        <v>26</v>
      </c>
      <c r="U42" s="209">
        <f>F44+I44+L44+O44</f>
        <v>1141</v>
      </c>
      <c r="V42" s="218">
        <f>D43+G43+J43+M43</f>
        <v>27</v>
      </c>
      <c r="W42" s="206" t="s">
        <v>26</v>
      </c>
      <c r="X42" s="221">
        <f>F43+I43+L43+O43</f>
        <v>35</v>
      </c>
      <c r="Y42" s="218">
        <f>D42+G42+J42+M42</f>
        <v>12</v>
      </c>
      <c r="Z42" s="206" t="s">
        <v>26</v>
      </c>
      <c r="AA42" s="221">
        <f>F42+I42+L42+O42</f>
        <v>16</v>
      </c>
      <c r="AB42" s="200">
        <f>Výsledky!L6+Výsledky!L9+Výsledky!L11+Výsledky!L12</f>
        <v>8</v>
      </c>
      <c r="AC42" s="198" t="s">
        <v>42</v>
      </c>
      <c r="AD42" s="206">
        <f>S42+S45+S48</f>
        <v>977</v>
      </c>
      <c r="AE42" s="255" t="s">
        <v>26</v>
      </c>
      <c r="AF42" s="221">
        <f>U42+U45+U48</f>
        <v>1141</v>
      </c>
      <c r="AG42" s="258">
        <f>V42+V45+V48</f>
        <v>27</v>
      </c>
      <c r="AH42" s="255" t="s">
        <v>26</v>
      </c>
      <c r="AI42" s="261">
        <f>X42+X45+X48</f>
        <v>35</v>
      </c>
      <c r="AJ42" s="258">
        <f>Y42+Y45+Y48</f>
        <v>12</v>
      </c>
      <c r="AK42" s="255" t="s">
        <v>26</v>
      </c>
      <c r="AL42" s="261">
        <f>AA42+AA45+AA48</f>
        <v>16</v>
      </c>
      <c r="AM42" s="264">
        <f>AB42+AB45+AB48</f>
        <v>8</v>
      </c>
      <c r="AN42" s="267" t="s">
        <v>42</v>
      </c>
    </row>
    <row r="43" spans="2:40" ht="12.75" customHeight="1">
      <c r="B43" s="186"/>
      <c r="C43" s="251"/>
      <c r="D43" s="122">
        <f aca="true" t="shared" si="12" ref="D43:D50">R7</f>
        <v>8</v>
      </c>
      <c r="E43" s="81" t="s">
        <v>26</v>
      </c>
      <c r="F43" s="84">
        <f aca="true" t="shared" si="13" ref="F43:F50">P7</f>
        <v>7</v>
      </c>
      <c r="G43" s="80">
        <f aca="true" t="shared" si="14" ref="G43:G50">R16</f>
        <v>5</v>
      </c>
      <c r="H43" s="81" t="s">
        <v>26</v>
      </c>
      <c r="I43" s="84">
        <f aca="true" t="shared" si="15" ref="I43:I50">P16</f>
        <v>11</v>
      </c>
      <c r="J43" s="80">
        <f aca="true" t="shared" si="16" ref="J43:J50">R25</f>
        <v>9</v>
      </c>
      <c r="K43" s="81" t="s">
        <v>26</v>
      </c>
      <c r="L43" s="84">
        <f aca="true" t="shared" si="17" ref="L43:L50">P25</f>
        <v>6</v>
      </c>
      <c r="M43" s="80">
        <f aca="true" t="shared" si="18" ref="M43:M50">R34</f>
        <v>5</v>
      </c>
      <c r="N43" s="81" t="s">
        <v>26</v>
      </c>
      <c r="O43" s="92">
        <f aca="true" t="shared" si="19" ref="O43:O50">P34</f>
        <v>11</v>
      </c>
      <c r="P43" s="192"/>
      <c r="Q43" s="193"/>
      <c r="R43" s="194"/>
      <c r="S43" s="204"/>
      <c r="T43" s="207"/>
      <c r="U43" s="210"/>
      <c r="V43" s="219"/>
      <c r="W43" s="207"/>
      <c r="X43" s="222"/>
      <c r="Y43" s="219"/>
      <c r="Z43" s="207"/>
      <c r="AA43" s="222"/>
      <c r="AB43" s="201"/>
      <c r="AC43" s="199"/>
      <c r="AD43" s="207"/>
      <c r="AE43" s="256"/>
      <c r="AF43" s="222"/>
      <c r="AG43" s="259"/>
      <c r="AH43" s="256"/>
      <c r="AI43" s="262"/>
      <c r="AJ43" s="259"/>
      <c r="AK43" s="256"/>
      <c r="AL43" s="262"/>
      <c r="AM43" s="265"/>
      <c r="AN43" s="268"/>
    </row>
    <row r="44" spans="2:40" ht="12.75" customHeight="1">
      <c r="B44" s="186"/>
      <c r="C44" s="251"/>
      <c r="D44" s="122">
        <f t="shared" si="12"/>
        <v>226</v>
      </c>
      <c r="E44" s="81" t="s">
        <v>26</v>
      </c>
      <c r="F44" s="84">
        <f t="shared" si="13"/>
        <v>273</v>
      </c>
      <c r="G44" s="80">
        <f t="shared" si="14"/>
        <v>260</v>
      </c>
      <c r="H44" s="81" t="s">
        <v>26</v>
      </c>
      <c r="I44" s="84">
        <f t="shared" si="15"/>
        <v>296</v>
      </c>
      <c r="J44" s="80">
        <f t="shared" si="16"/>
        <v>248</v>
      </c>
      <c r="K44" s="81" t="s">
        <v>26</v>
      </c>
      <c r="L44" s="84">
        <f t="shared" si="17"/>
        <v>258</v>
      </c>
      <c r="M44" s="80">
        <f t="shared" si="18"/>
        <v>243</v>
      </c>
      <c r="N44" s="81" t="s">
        <v>26</v>
      </c>
      <c r="O44" s="92">
        <f t="shared" si="19"/>
        <v>314</v>
      </c>
      <c r="P44" s="229"/>
      <c r="Q44" s="230"/>
      <c r="R44" s="231"/>
      <c r="S44" s="205"/>
      <c r="T44" s="208"/>
      <c r="U44" s="211"/>
      <c r="V44" s="220"/>
      <c r="W44" s="208"/>
      <c r="X44" s="223"/>
      <c r="Y44" s="220"/>
      <c r="Z44" s="208"/>
      <c r="AA44" s="223"/>
      <c r="AB44" s="253"/>
      <c r="AC44" s="254"/>
      <c r="AD44" s="207"/>
      <c r="AE44" s="256"/>
      <c r="AF44" s="222"/>
      <c r="AG44" s="259"/>
      <c r="AH44" s="256"/>
      <c r="AI44" s="262"/>
      <c r="AJ44" s="259"/>
      <c r="AK44" s="256"/>
      <c r="AL44" s="262"/>
      <c r="AM44" s="265"/>
      <c r="AN44" s="268"/>
    </row>
    <row r="45" spans="2:40" ht="12.75" customHeight="1">
      <c r="B45" s="186"/>
      <c r="C45" s="251"/>
      <c r="D45" s="181">
        <f t="shared" si="12"/>
        <v>0</v>
      </c>
      <c r="E45" s="165" t="s">
        <v>26</v>
      </c>
      <c r="F45" s="166">
        <f t="shared" si="13"/>
        <v>0</v>
      </c>
      <c r="G45" s="167">
        <f t="shared" si="14"/>
        <v>0</v>
      </c>
      <c r="H45" s="165" t="s">
        <v>26</v>
      </c>
      <c r="I45" s="166">
        <f t="shared" si="15"/>
        <v>0</v>
      </c>
      <c r="J45" s="167">
        <f t="shared" si="16"/>
        <v>0</v>
      </c>
      <c r="K45" s="165" t="s">
        <v>26</v>
      </c>
      <c r="L45" s="166">
        <f t="shared" si="17"/>
        <v>0</v>
      </c>
      <c r="M45" s="167">
        <f t="shared" si="18"/>
        <v>0</v>
      </c>
      <c r="N45" s="165" t="s">
        <v>26</v>
      </c>
      <c r="O45" s="168">
        <f t="shared" si="19"/>
        <v>0</v>
      </c>
      <c r="P45" s="270" t="s">
        <v>67</v>
      </c>
      <c r="Q45" s="271"/>
      <c r="R45" s="272"/>
      <c r="S45" s="273">
        <f>D47+G47+J47+M47</f>
        <v>0</v>
      </c>
      <c r="T45" s="276" t="s">
        <v>26</v>
      </c>
      <c r="U45" s="279">
        <f>F47+I47+L47+O47</f>
        <v>0</v>
      </c>
      <c r="V45" s="282">
        <f>D46+G46+J46+M46</f>
        <v>0</v>
      </c>
      <c r="W45" s="276" t="s">
        <v>26</v>
      </c>
      <c r="X45" s="285">
        <f>F46+I46+L46+O46</f>
        <v>0</v>
      </c>
      <c r="Y45" s="282">
        <f>D45+G45+J45+M45</f>
        <v>0</v>
      </c>
      <c r="Z45" s="276" t="s">
        <v>26</v>
      </c>
      <c r="AA45" s="285">
        <f>F45+I45+L45+O45</f>
        <v>0</v>
      </c>
      <c r="AB45" s="288">
        <f>Výsledky!L16+Výsledky!L19+Výsledky!L21+Výsledky!L22</f>
        <v>0</v>
      </c>
      <c r="AC45" s="291"/>
      <c r="AD45" s="207"/>
      <c r="AE45" s="256"/>
      <c r="AF45" s="222"/>
      <c r="AG45" s="259"/>
      <c r="AH45" s="256"/>
      <c r="AI45" s="262"/>
      <c r="AJ45" s="259"/>
      <c r="AK45" s="256"/>
      <c r="AL45" s="262"/>
      <c r="AM45" s="265"/>
      <c r="AN45" s="268"/>
    </row>
    <row r="46" spans="2:40" ht="12.75" customHeight="1">
      <c r="B46" s="186"/>
      <c r="C46" s="251"/>
      <c r="D46" s="181">
        <f t="shared" si="12"/>
        <v>0</v>
      </c>
      <c r="E46" s="165" t="s">
        <v>26</v>
      </c>
      <c r="F46" s="166">
        <f t="shared" si="13"/>
        <v>0</v>
      </c>
      <c r="G46" s="167">
        <f t="shared" si="14"/>
        <v>0</v>
      </c>
      <c r="H46" s="165" t="s">
        <v>26</v>
      </c>
      <c r="I46" s="166">
        <f t="shared" si="15"/>
        <v>0</v>
      </c>
      <c r="J46" s="167">
        <f t="shared" si="16"/>
        <v>0</v>
      </c>
      <c r="K46" s="165" t="s">
        <v>26</v>
      </c>
      <c r="L46" s="166">
        <f t="shared" si="17"/>
        <v>0</v>
      </c>
      <c r="M46" s="167">
        <f t="shared" si="18"/>
        <v>0</v>
      </c>
      <c r="N46" s="165" t="s">
        <v>26</v>
      </c>
      <c r="O46" s="168">
        <f t="shared" si="19"/>
        <v>0</v>
      </c>
      <c r="P46" s="192"/>
      <c r="Q46" s="193"/>
      <c r="R46" s="194"/>
      <c r="S46" s="274"/>
      <c r="T46" s="277"/>
      <c r="U46" s="280"/>
      <c r="V46" s="283"/>
      <c r="W46" s="277"/>
      <c r="X46" s="286"/>
      <c r="Y46" s="283"/>
      <c r="Z46" s="277"/>
      <c r="AA46" s="286"/>
      <c r="AB46" s="289"/>
      <c r="AC46" s="292"/>
      <c r="AD46" s="207"/>
      <c r="AE46" s="256"/>
      <c r="AF46" s="222"/>
      <c r="AG46" s="259"/>
      <c r="AH46" s="256"/>
      <c r="AI46" s="262"/>
      <c r="AJ46" s="259"/>
      <c r="AK46" s="256"/>
      <c r="AL46" s="262"/>
      <c r="AM46" s="265"/>
      <c r="AN46" s="268"/>
    </row>
    <row r="47" spans="2:40" ht="12.75" customHeight="1">
      <c r="B47" s="186"/>
      <c r="C47" s="251"/>
      <c r="D47" s="181">
        <f t="shared" si="12"/>
        <v>0</v>
      </c>
      <c r="E47" s="165" t="s">
        <v>26</v>
      </c>
      <c r="F47" s="166">
        <f t="shared" si="13"/>
        <v>0</v>
      </c>
      <c r="G47" s="167">
        <f t="shared" si="14"/>
        <v>0</v>
      </c>
      <c r="H47" s="165" t="s">
        <v>26</v>
      </c>
      <c r="I47" s="166">
        <f t="shared" si="15"/>
        <v>0</v>
      </c>
      <c r="J47" s="167">
        <f t="shared" si="16"/>
        <v>0</v>
      </c>
      <c r="K47" s="165" t="s">
        <v>26</v>
      </c>
      <c r="L47" s="166">
        <f t="shared" si="17"/>
        <v>0</v>
      </c>
      <c r="M47" s="167">
        <f t="shared" si="18"/>
        <v>0</v>
      </c>
      <c r="N47" s="165" t="s">
        <v>26</v>
      </c>
      <c r="O47" s="168">
        <f t="shared" si="19"/>
        <v>0</v>
      </c>
      <c r="P47" s="229"/>
      <c r="Q47" s="230"/>
      <c r="R47" s="231"/>
      <c r="S47" s="275"/>
      <c r="T47" s="278"/>
      <c r="U47" s="281"/>
      <c r="V47" s="284"/>
      <c r="W47" s="278"/>
      <c r="X47" s="287"/>
      <c r="Y47" s="284"/>
      <c r="Z47" s="278"/>
      <c r="AA47" s="287"/>
      <c r="AB47" s="290"/>
      <c r="AC47" s="293"/>
      <c r="AD47" s="207"/>
      <c r="AE47" s="256"/>
      <c r="AF47" s="222"/>
      <c r="AG47" s="259"/>
      <c r="AH47" s="256"/>
      <c r="AI47" s="262"/>
      <c r="AJ47" s="259"/>
      <c r="AK47" s="256"/>
      <c r="AL47" s="262"/>
      <c r="AM47" s="265"/>
      <c r="AN47" s="268"/>
    </row>
    <row r="48" spans="2:40" ht="12.75" customHeight="1">
      <c r="B48" s="186"/>
      <c r="C48" s="251"/>
      <c r="D48" s="122">
        <f t="shared" si="12"/>
        <v>0</v>
      </c>
      <c r="E48" s="81" t="s">
        <v>26</v>
      </c>
      <c r="F48" s="84">
        <f t="shared" si="13"/>
        <v>0</v>
      </c>
      <c r="G48" s="80">
        <f t="shared" si="14"/>
        <v>0</v>
      </c>
      <c r="H48" s="81" t="s">
        <v>26</v>
      </c>
      <c r="I48" s="84">
        <f t="shared" si="15"/>
        <v>0</v>
      </c>
      <c r="J48" s="80">
        <f t="shared" si="16"/>
        <v>0</v>
      </c>
      <c r="K48" s="81" t="s">
        <v>26</v>
      </c>
      <c r="L48" s="84">
        <f t="shared" si="17"/>
        <v>0</v>
      </c>
      <c r="M48" s="80">
        <f t="shared" si="18"/>
        <v>0</v>
      </c>
      <c r="N48" s="81" t="s">
        <v>26</v>
      </c>
      <c r="O48" s="92">
        <f t="shared" si="19"/>
        <v>0</v>
      </c>
      <c r="P48" s="270" t="s">
        <v>68</v>
      </c>
      <c r="Q48" s="271"/>
      <c r="R48" s="272"/>
      <c r="S48" s="212">
        <f>D50+G50+J50+M50</f>
        <v>0</v>
      </c>
      <c r="T48" s="214" t="s">
        <v>26</v>
      </c>
      <c r="U48" s="216">
        <f>F50+I50+L50+O50</f>
        <v>0</v>
      </c>
      <c r="V48" s="226">
        <f>D49+G49+J49+M49</f>
        <v>0</v>
      </c>
      <c r="W48" s="214" t="s">
        <v>26</v>
      </c>
      <c r="X48" s="224">
        <f>F49+I49+L49+O49</f>
        <v>0</v>
      </c>
      <c r="Y48" s="226">
        <f>D48+G48+J48+M48</f>
        <v>0</v>
      </c>
      <c r="Z48" s="214" t="s">
        <v>26</v>
      </c>
      <c r="AA48" s="224">
        <f>F48+I48+L48+O48</f>
        <v>0</v>
      </c>
      <c r="AB48" s="294">
        <f>Výsledky!L26+Výsledky!L29+Výsledky!L31+Výsledky!L32</f>
        <v>0</v>
      </c>
      <c r="AC48" s="295"/>
      <c r="AD48" s="207"/>
      <c r="AE48" s="256"/>
      <c r="AF48" s="222"/>
      <c r="AG48" s="259"/>
      <c r="AH48" s="256"/>
      <c r="AI48" s="262"/>
      <c r="AJ48" s="259"/>
      <c r="AK48" s="256"/>
      <c r="AL48" s="262"/>
      <c r="AM48" s="265"/>
      <c r="AN48" s="268"/>
    </row>
    <row r="49" spans="2:40" ht="12.75" customHeight="1">
      <c r="B49" s="186"/>
      <c r="C49" s="251"/>
      <c r="D49" s="122">
        <f t="shared" si="12"/>
        <v>0</v>
      </c>
      <c r="E49" s="81" t="s">
        <v>26</v>
      </c>
      <c r="F49" s="84">
        <f t="shared" si="13"/>
        <v>0</v>
      </c>
      <c r="G49" s="80">
        <f t="shared" si="14"/>
        <v>0</v>
      </c>
      <c r="H49" s="81" t="s">
        <v>26</v>
      </c>
      <c r="I49" s="84">
        <f t="shared" si="15"/>
        <v>0</v>
      </c>
      <c r="J49" s="80">
        <f t="shared" si="16"/>
        <v>0</v>
      </c>
      <c r="K49" s="81" t="s">
        <v>26</v>
      </c>
      <c r="L49" s="84">
        <f t="shared" si="17"/>
        <v>0</v>
      </c>
      <c r="M49" s="80">
        <f t="shared" si="18"/>
        <v>0</v>
      </c>
      <c r="N49" s="81" t="s">
        <v>26</v>
      </c>
      <c r="O49" s="92">
        <f t="shared" si="19"/>
        <v>0</v>
      </c>
      <c r="P49" s="192"/>
      <c r="Q49" s="193"/>
      <c r="R49" s="194"/>
      <c r="S49" s="204"/>
      <c r="T49" s="207"/>
      <c r="U49" s="210"/>
      <c r="V49" s="219"/>
      <c r="W49" s="207"/>
      <c r="X49" s="222"/>
      <c r="Y49" s="219"/>
      <c r="Z49" s="207"/>
      <c r="AA49" s="222"/>
      <c r="AB49" s="201"/>
      <c r="AC49" s="296"/>
      <c r="AD49" s="207"/>
      <c r="AE49" s="256"/>
      <c r="AF49" s="222"/>
      <c r="AG49" s="259"/>
      <c r="AH49" s="256"/>
      <c r="AI49" s="262"/>
      <c r="AJ49" s="259"/>
      <c r="AK49" s="256"/>
      <c r="AL49" s="262"/>
      <c r="AM49" s="265"/>
      <c r="AN49" s="268"/>
    </row>
    <row r="50" spans="2:40" ht="12.75" customHeight="1" thickBot="1">
      <c r="B50" s="187"/>
      <c r="C50" s="252"/>
      <c r="D50" s="123">
        <f t="shared" si="12"/>
        <v>0</v>
      </c>
      <c r="E50" s="89" t="s">
        <v>26</v>
      </c>
      <c r="F50" s="108">
        <f t="shared" si="13"/>
        <v>0</v>
      </c>
      <c r="G50" s="116">
        <f t="shared" si="14"/>
        <v>0</v>
      </c>
      <c r="H50" s="89" t="s">
        <v>26</v>
      </c>
      <c r="I50" s="108">
        <f t="shared" si="15"/>
        <v>0</v>
      </c>
      <c r="J50" s="116">
        <f t="shared" si="16"/>
        <v>0</v>
      </c>
      <c r="K50" s="89" t="s">
        <v>26</v>
      </c>
      <c r="L50" s="108">
        <f t="shared" si="17"/>
        <v>0</v>
      </c>
      <c r="M50" s="116">
        <f t="shared" si="18"/>
        <v>0</v>
      </c>
      <c r="N50" s="89" t="s">
        <v>26</v>
      </c>
      <c r="O50" s="109">
        <f t="shared" si="19"/>
        <v>0</v>
      </c>
      <c r="P50" s="195"/>
      <c r="Q50" s="196"/>
      <c r="R50" s="197"/>
      <c r="S50" s="213"/>
      <c r="T50" s="215"/>
      <c r="U50" s="217"/>
      <c r="V50" s="227"/>
      <c r="W50" s="215"/>
      <c r="X50" s="225"/>
      <c r="Y50" s="227"/>
      <c r="Z50" s="215"/>
      <c r="AA50" s="225"/>
      <c r="AB50" s="202"/>
      <c r="AC50" s="297"/>
      <c r="AD50" s="215"/>
      <c r="AE50" s="257"/>
      <c r="AF50" s="225"/>
      <c r="AG50" s="260"/>
      <c r="AH50" s="257"/>
      <c r="AI50" s="263"/>
      <c r="AJ50" s="260"/>
      <c r="AK50" s="257"/>
      <c r="AL50" s="263"/>
      <c r="AM50" s="266"/>
      <c r="AN50" s="269"/>
    </row>
    <row r="51" spans="30:39" ht="12.75">
      <c r="AD51" s="57">
        <f>SUM(AD6:AD50)</f>
        <v>5797</v>
      </c>
      <c r="AF51" s="57">
        <f>SUM(AF6:AF50)</f>
        <v>5797</v>
      </c>
      <c r="AG51" s="57">
        <f>SUM(AG6:AG50)</f>
        <v>165</v>
      </c>
      <c r="AI51" s="57">
        <f>SUM(AI6:AI50)</f>
        <v>165</v>
      </c>
      <c r="AJ51" s="57">
        <f>SUM(AJ6:AJ50)</f>
        <v>70</v>
      </c>
      <c r="AL51" s="57">
        <f>SUM(AL6:AL50)</f>
        <v>70</v>
      </c>
      <c r="AM51" s="57">
        <f>SUM(AM6:AM50)</f>
        <v>40</v>
      </c>
    </row>
    <row r="53" spans="3:18" ht="12.75">
      <c r="C53" s="74" t="s">
        <v>100</v>
      </c>
      <c r="D53" s="228" t="s">
        <v>27</v>
      </c>
      <c r="E53" s="228"/>
      <c r="F53" s="228"/>
      <c r="G53" s="228" t="s">
        <v>28</v>
      </c>
      <c r="H53" s="228"/>
      <c r="I53" s="228"/>
      <c r="J53" s="228" t="s">
        <v>29</v>
      </c>
      <c r="K53" s="228"/>
      <c r="L53" s="228"/>
      <c r="M53" s="228" t="s">
        <v>69</v>
      </c>
      <c r="N53" s="228"/>
      <c r="O53" s="228"/>
      <c r="P53" s="228" t="s">
        <v>70</v>
      </c>
      <c r="Q53" s="228"/>
      <c r="R53" s="228"/>
    </row>
    <row r="54" spans="3:18" ht="12.75">
      <c r="C54" s="147"/>
      <c r="D54" s="148">
        <v>2</v>
      </c>
      <c r="E54" s="149" t="s">
        <v>101</v>
      </c>
      <c r="F54" s="150">
        <v>5</v>
      </c>
      <c r="G54" s="148">
        <v>5</v>
      </c>
      <c r="H54" s="149" t="s">
        <v>101</v>
      </c>
      <c r="I54" s="150">
        <v>3</v>
      </c>
      <c r="J54" s="148">
        <v>3</v>
      </c>
      <c r="K54" s="149" t="s">
        <v>101</v>
      </c>
      <c r="L54" s="150">
        <v>1</v>
      </c>
      <c r="M54" s="148">
        <v>1</v>
      </c>
      <c r="N54" s="151" t="s">
        <v>101</v>
      </c>
      <c r="O54" s="150">
        <v>4</v>
      </c>
      <c r="P54" s="148">
        <v>4</v>
      </c>
      <c r="Q54" s="152" t="s">
        <v>101</v>
      </c>
      <c r="R54" s="153">
        <v>2</v>
      </c>
    </row>
    <row r="55" spans="3:18" ht="12.75">
      <c r="C55" s="147"/>
      <c r="D55" s="154">
        <v>3</v>
      </c>
      <c r="E55" s="155" t="s">
        <v>101</v>
      </c>
      <c r="F55" s="156" t="s">
        <v>102</v>
      </c>
      <c r="G55" s="157" t="s">
        <v>103</v>
      </c>
      <c r="H55" s="155" t="s">
        <v>101</v>
      </c>
      <c r="I55" s="156" t="s">
        <v>104</v>
      </c>
      <c r="J55" s="157" t="s">
        <v>102</v>
      </c>
      <c r="K55" s="155" t="s">
        <v>101</v>
      </c>
      <c r="L55" s="156" t="s">
        <v>105</v>
      </c>
      <c r="M55" s="158">
        <v>2</v>
      </c>
      <c r="N55" s="159" t="s">
        <v>101</v>
      </c>
      <c r="O55" s="160">
        <v>3</v>
      </c>
      <c r="P55" s="158">
        <v>5</v>
      </c>
      <c r="Q55" s="161" t="s">
        <v>101</v>
      </c>
      <c r="R55" s="160">
        <v>1</v>
      </c>
    </row>
  </sheetData>
  <sheetProtection/>
  <mergeCells count="264">
    <mergeCell ref="Y48:Y50"/>
    <mergeCell ref="Z48:Z50"/>
    <mergeCell ref="AA48:AA50"/>
    <mergeCell ref="AB48:AB50"/>
    <mergeCell ref="AC48:AC50"/>
    <mergeCell ref="D53:F53"/>
    <mergeCell ref="G53:I53"/>
    <mergeCell ref="J53:L53"/>
    <mergeCell ref="M53:O53"/>
    <mergeCell ref="P53:R53"/>
    <mergeCell ref="AA45:AA47"/>
    <mergeCell ref="AB45:AB47"/>
    <mergeCell ref="AC45:AC47"/>
    <mergeCell ref="P48:R50"/>
    <mergeCell ref="S48:S50"/>
    <mergeCell ref="T48:T50"/>
    <mergeCell ref="U48:U50"/>
    <mergeCell ref="V48:V50"/>
    <mergeCell ref="W48:W50"/>
    <mergeCell ref="X48:X50"/>
    <mergeCell ref="AN42:AN50"/>
    <mergeCell ref="P45:R47"/>
    <mergeCell ref="S45:S47"/>
    <mergeCell ref="T45:T47"/>
    <mergeCell ref="U45:U47"/>
    <mergeCell ref="V45:V47"/>
    <mergeCell ref="W45:W47"/>
    <mergeCell ref="X45:X47"/>
    <mergeCell ref="Y45:Y47"/>
    <mergeCell ref="Z45:Z47"/>
    <mergeCell ref="AH42:AH50"/>
    <mergeCell ref="AI42:AI50"/>
    <mergeCell ref="AJ42:AJ50"/>
    <mergeCell ref="AK42:AK50"/>
    <mergeCell ref="AL42:AL50"/>
    <mergeCell ref="AM42:AM50"/>
    <mergeCell ref="AB42:AB44"/>
    <mergeCell ref="AC42:AC44"/>
    <mergeCell ref="AD42:AD50"/>
    <mergeCell ref="AE42:AE50"/>
    <mergeCell ref="AF42:AF50"/>
    <mergeCell ref="AG42:AG50"/>
    <mergeCell ref="V42:V44"/>
    <mergeCell ref="W42:W44"/>
    <mergeCell ref="X42:X44"/>
    <mergeCell ref="Y42:Y44"/>
    <mergeCell ref="Z42:Z44"/>
    <mergeCell ref="AA42:AA44"/>
    <mergeCell ref="B42:B50"/>
    <mergeCell ref="C42:C50"/>
    <mergeCell ref="P42:R44"/>
    <mergeCell ref="S42:S44"/>
    <mergeCell ref="T42:T44"/>
    <mergeCell ref="U42:U44"/>
    <mergeCell ref="X39:X41"/>
    <mergeCell ref="Y39:Y41"/>
    <mergeCell ref="Z39:Z41"/>
    <mergeCell ref="AA39:AA41"/>
    <mergeCell ref="AB39:AB41"/>
    <mergeCell ref="AC39:AC41"/>
    <mergeCell ref="Z36:Z38"/>
    <mergeCell ref="AA36:AA38"/>
    <mergeCell ref="AB36:AB38"/>
    <mergeCell ref="AC36:AC38"/>
    <mergeCell ref="M39:O41"/>
    <mergeCell ref="S39:S41"/>
    <mergeCell ref="T39:T41"/>
    <mergeCell ref="U39:U41"/>
    <mergeCell ref="V39:V41"/>
    <mergeCell ref="W39:W41"/>
    <mergeCell ref="AM33:AM41"/>
    <mergeCell ref="AN33:AN41"/>
    <mergeCell ref="M36:O38"/>
    <mergeCell ref="S36:S38"/>
    <mergeCell ref="T36:T38"/>
    <mergeCell ref="U36:U38"/>
    <mergeCell ref="V36:V38"/>
    <mergeCell ref="W36:W38"/>
    <mergeCell ref="X36:X38"/>
    <mergeCell ref="Y36:Y38"/>
    <mergeCell ref="AG33:AG41"/>
    <mergeCell ref="AH33:AH41"/>
    <mergeCell ref="AI33:AI41"/>
    <mergeCell ref="AJ33:AJ41"/>
    <mergeCell ref="AK33:AK41"/>
    <mergeCell ref="AL33:AL41"/>
    <mergeCell ref="AA33:AA35"/>
    <mergeCell ref="AB33:AB35"/>
    <mergeCell ref="AC33:AC35"/>
    <mergeCell ref="AD33:AD41"/>
    <mergeCell ref="AE33:AE41"/>
    <mergeCell ref="AF33:AF41"/>
    <mergeCell ref="U33:U35"/>
    <mergeCell ref="V33:V35"/>
    <mergeCell ref="W33:W35"/>
    <mergeCell ref="X33:X35"/>
    <mergeCell ref="Y33:Y35"/>
    <mergeCell ref="Z33:Z35"/>
    <mergeCell ref="Y30:Y32"/>
    <mergeCell ref="Z30:Z32"/>
    <mergeCell ref="AA30:AA32"/>
    <mergeCell ref="AB30:AB32"/>
    <mergeCell ref="AC30:AC32"/>
    <mergeCell ref="B33:B41"/>
    <mergeCell ref="C33:C41"/>
    <mergeCell ref="M33:O35"/>
    <mergeCell ref="S33:S35"/>
    <mergeCell ref="T33:T35"/>
    <mergeCell ref="AA27:AA29"/>
    <mergeCell ref="AB27:AB29"/>
    <mergeCell ref="AC27:AC29"/>
    <mergeCell ref="J30:L32"/>
    <mergeCell ref="S30:S32"/>
    <mergeCell ref="T30:T32"/>
    <mergeCell ref="U30:U32"/>
    <mergeCell ref="V30:V32"/>
    <mergeCell ref="W30:W32"/>
    <mergeCell ref="X30:X32"/>
    <mergeCell ref="AN24:AN32"/>
    <mergeCell ref="J27:L29"/>
    <mergeCell ref="S27:S29"/>
    <mergeCell ref="T27:T29"/>
    <mergeCell ref="U27:U29"/>
    <mergeCell ref="V27:V29"/>
    <mergeCell ref="W27:W29"/>
    <mergeCell ref="X27:X29"/>
    <mergeCell ref="Y27:Y29"/>
    <mergeCell ref="Z27:Z29"/>
    <mergeCell ref="AH24:AH32"/>
    <mergeCell ref="AI24:AI32"/>
    <mergeCell ref="AJ24:AJ32"/>
    <mergeCell ref="AK24:AK32"/>
    <mergeCell ref="AL24:AL32"/>
    <mergeCell ref="AM24:AM32"/>
    <mergeCell ref="AB24:AB26"/>
    <mergeCell ref="AC24:AC26"/>
    <mergeCell ref="AD24:AD32"/>
    <mergeCell ref="AE24:AE32"/>
    <mergeCell ref="AF24:AF32"/>
    <mergeCell ref="AG24:AG32"/>
    <mergeCell ref="V24:V26"/>
    <mergeCell ref="W24:W26"/>
    <mergeCell ref="X24:X26"/>
    <mergeCell ref="Y24:Y26"/>
    <mergeCell ref="Z24:Z26"/>
    <mergeCell ref="AA24:AA26"/>
    <mergeCell ref="B24:B32"/>
    <mergeCell ref="C24:C32"/>
    <mergeCell ref="J24:L26"/>
    <mergeCell ref="S24:S26"/>
    <mergeCell ref="T24:T26"/>
    <mergeCell ref="U24:U26"/>
    <mergeCell ref="X21:X23"/>
    <mergeCell ref="Y21:Y23"/>
    <mergeCell ref="Z21:Z23"/>
    <mergeCell ref="AA21:AA23"/>
    <mergeCell ref="AB21:AB23"/>
    <mergeCell ref="AC21:AC23"/>
    <mergeCell ref="Z18:Z20"/>
    <mergeCell ref="AA18:AA20"/>
    <mergeCell ref="AB18:AB20"/>
    <mergeCell ref="AC18:AC20"/>
    <mergeCell ref="G21:I23"/>
    <mergeCell ref="S21:S23"/>
    <mergeCell ref="T21:T23"/>
    <mergeCell ref="U21:U23"/>
    <mergeCell ref="V21:V23"/>
    <mergeCell ref="W21:W23"/>
    <mergeCell ref="AM15:AM23"/>
    <mergeCell ref="AN15:AN23"/>
    <mergeCell ref="G18:I20"/>
    <mergeCell ref="S18:S20"/>
    <mergeCell ref="T18:T20"/>
    <mergeCell ref="U18:U20"/>
    <mergeCell ref="V18:V20"/>
    <mergeCell ref="W18:W20"/>
    <mergeCell ref="X18:X20"/>
    <mergeCell ref="Y18:Y20"/>
    <mergeCell ref="AG15:AG23"/>
    <mergeCell ref="AH15:AH23"/>
    <mergeCell ref="AI15:AI23"/>
    <mergeCell ref="AJ15:AJ23"/>
    <mergeCell ref="AK15:AK23"/>
    <mergeCell ref="AL15:AL23"/>
    <mergeCell ref="AA15:AA17"/>
    <mergeCell ref="AB15:AB17"/>
    <mergeCell ref="AC15:AC17"/>
    <mergeCell ref="AD15:AD23"/>
    <mergeCell ref="AE15:AE23"/>
    <mergeCell ref="AF15:AF23"/>
    <mergeCell ref="U15:U17"/>
    <mergeCell ref="V15:V17"/>
    <mergeCell ref="W15:W17"/>
    <mergeCell ref="X15:X17"/>
    <mergeCell ref="Y15:Y17"/>
    <mergeCell ref="Z15:Z17"/>
    <mergeCell ref="Y12:Y14"/>
    <mergeCell ref="Z12:Z14"/>
    <mergeCell ref="AA12:AA14"/>
    <mergeCell ref="AB12:AB14"/>
    <mergeCell ref="AC12:AC14"/>
    <mergeCell ref="B15:B23"/>
    <mergeCell ref="C15:C23"/>
    <mergeCell ref="G15:I17"/>
    <mergeCell ref="S15:S17"/>
    <mergeCell ref="T15:T17"/>
    <mergeCell ref="AA9:AA11"/>
    <mergeCell ref="AB9:AB11"/>
    <mergeCell ref="AC9:AC11"/>
    <mergeCell ref="D12:F14"/>
    <mergeCell ref="S12:S14"/>
    <mergeCell ref="T12:T14"/>
    <mergeCell ref="U12:U14"/>
    <mergeCell ref="V12:V14"/>
    <mergeCell ref="W12:W14"/>
    <mergeCell ref="X12:X14"/>
    <mergeCell ref="AN6:AN14"/>
    <mergeCell ref="D9:F11"/>
    <mergeCell ref="S9:S11"/>
    <mergeCell ref="T9:T11"/>
    <mergeCell ref="U9:U11"/>
    <mergeCell ref="V9:V11"/>
    <mergeCell ref="W9:W11"/>
    <mergeCell ref="X9:X11"/>
    <mergeCell ref="Y9:Y11"/>
    <mergeCell ref="Z9:Z11"/>
    <mergeCell ref="AH6:AH14"/>
    <mergeCell ref="AI6:AI14"/>
    <mergeCell ref="AJ6:AJ14"/>
    <mergeCell ref="AK6:AK14"/>
    <mergeCell ref="AL6:AL14"/>
    <mergeCell ref="AM6:AM14"/>
    <mergeCell ref="AB6:AB8"/>
    <mergeCell ref="AC6:AC8"/>
    <mergeCell ref="AD6:AD14"/>
    <mergeCell ref="AE6:AE14"/>
    <mergeCell ref="AF6:AF14"/>
    <mergeCell ref="AG6:AG14"/>
    <mergeCell ref="V6:V8"/>
    <mergeCell ref="W6:W8"/>
    <mergeCell ref="X6:X8"/>
    <mergeCell ref="Y6:Y8"/>
    <mergeCell ref="Z6:Z8"/>
    <mergeCell ref="AA6:AA8"/>
    <mergeCell ref="Y5:AA5"/>
    <mergeCell ref="AD5:AF5"/>
    <mergeCell ref="AG5:AI5"/>
    <mergeCell ref="AJ5:AL5"/>
    <mergeCell ref="B6:B14"/>
    <mergeCell ref="C6:C14"/>
    <mergeCell ref="D6:F8"/>
    <mergeCell ref="S6:S8"/>
    <mergeCell ref="T6:T8"/>
    <mergeCell ref="U6:U8"/>
    <mergeCell ref="B1:AN1"/>
    <mergeCell ref="S4:AC4"/>
    <mergeCell ref="AD4:AN4"/>
    <mergeCell ref="D5:F5"/>
    <mergeCell ref="G5:I5"/>
    <mergeCell ref="J5:L5"/>
    <mergeCell ref="M5:O5"/>
    <mergeCell ref="P5:R5"/>
    <mergeCell ref="S5:U5"/>
    <mergeCell ref="V5:X5"/>
  </mergeCells>
  <printOptions horizontalCentered="1" verticalCentered="1"/>
  <pageMargins left="0.31496062992125984" right="0.31496062992125984" top="0.3937007874015748" bottom="0.3937007874015748" header="0.31496062992125984" footer="0.31496062992125984"/>
  <pageSetup fitToHeight="1" fitToWidth="1" horizontalDpi="300" verticalDpi="300" orientation="landscape" paperSize="9" scale="66" r:id="rId2"/>
  <ignoredErrors>
    <ignoredError sqref="F55:L5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9.125" style="57" customWidth="1"/>
    <col min="2" max="2" width="6.00390625" style="57" customWidth="1"/>
    <col min="3" max="3" width="23.875" style="0" customWidth="1"/>
    <col min="4" max="4" width="27.75390625" style="0" customWidth="1"/>
    <col min="11" max="11" width="13.625" style="0" customWidth="1"/>
    <col min="12" max="12" width="13.125" style="0" customWidth="1"/>
  </cols>
  <sheetData>
    <row r="1" spans="1:12" ht="13.5" thickBot="1">
      <c r="A1" s="79" t="s">
        <v>83</v>
      </c>
      <c r="B1" s="107" t="s">
        <v>84</v>
      </c>
      <c r="C1" s="107" t="s">
        <v>85</v>
      </c>
      <c r="D1" s="107" t="s">
        <v>86</v>
      </c>
      <c r="E1" s="107" t="s">
        <v>87</v>
      </c>
      <c r="F1" s="107" t="s">
        <v>88</v>
      </c>
      <c r="G1" s="107" t="s">
        <v>89</v>
      </c>
      <c r="H1" s="107" t="s">
        <v>90</v>
      </c>
      <c r="I1" s="107" t="s">
        <v>91</v>
      </c>
      <c r="J1" s="107" t="s">
        <v>92</v>
      </c>
      <c r="K1" s="107" t="s">
        <v>93</v>
      </c>
      <c r="L1" s="107" t="s">
        <v>94</v>
      </c>
    </row>
    <row r="2" spans="1:12" ht="15.75" thickBot="1">
      <c r="A2" s="80">
        <v>2</v>
      </c>
      <c r="B2" s="127"/>
      <c r="C2" s="128" t="s">
        <v>3</v>
      </c>
      <c r="D2" s="128" t="s">
        <v>4</v>
      </c>
      <c r="E2" s="305" t="s">
        <v>20</v>
      </c>
      <c r="F2" s="305"/>
      <c r="G2" s="305" t="s">
        <v>21</v>
      </c>
      <c r="H2" s="305"/>
      <c r="I2" s="305" t="s">
        <v>22</v>
      </c>
      <c r="J2" s="305"/>
      <c r="K2" s="129" t="s">
        <v>3</v>
      </c>
      <c r="L2" s="130" t="s">
        <v>4</v>
      </c>
    </row>
    <row r="3" spans="1:12" ht="12.75">
      <c r="A3" s="80">
        <v>3</v>
      </c>
      <c r="B3" s="301" t="s">
        <v>27</v>
      </c>
      <c r="C3" s="49" t="s">
        <v>52</v>
      </c>
      <c r="D3" s="49" t="s">
        <v>97</v>
      </c>
      <c r="E3" s="119">
        <v>259</v>
      </c>
      <c r="F3" s="119">
        <v>262</v>
      </c>
      <c r="G3" s="119">
        <v>6</v>
      </c>
      <c r="H3" s="119">
        <v>9</v>
      </c>
      <c r="I3" s="119">
        <v>3</v>
      </c>
      <c r="J3" s="119">
        <v>4</v>
      </c>
      <c r="K3" s="131">
        <v>1</v>
      </c>
      <c r="L3" s="132">
        <v>3</v>
      </c>
    </row>
    <row r="4" spans="1:12" ht="12.75">
      <c r="A4" s="80">
        <v>4</v>
      </c>
      <c r="B4" s="302"/>
      <c r="C4" s="50" t="s">
        <v>52</v>
      </c>
      <c r="D4" s="50" t="s">
        <v>107</v>
      </c>
      <c r="E4" s="79">
        <v>316</v>
      </c>
      <c r="F4" s="79">
        <v>271</v>
      </c>
      <c r="G4" s="79">
        <v>12</v>
      </c>
      <c r="H4" s="79">
        <v>4</v>
      </c>
      <c r="I4" s="79">
        <v>6</v>
      </c>
      <c r="J4" s="79">
        <v>1</v>
      </c>
      <c r="K4" s="124">
        <v>3</v>
      </c>
      <c r="L4" s="133">
        <v>1</v>
      </c>
    </row>
    <row r="5" spans="1:12" ht="12.75">
      <c r="A5" s="80">
        <v>5</v>
      </c>
      <c r="B5" s="302"/>
      <c r="C5" s="50" t="s">
        <v>52</v>
      </c>
      <c r="D5" s="50" t="s">
        <v>106</v>
      </c>
      <c r="E5" s="79">
        <v>352</v>
      </c>
      <c r="F5" s="79">
        <v>341</v>
      </c>
      <c r="G5" s="79">
        <v>10</v>
      </c>
      <c r="H5" s="79">
        <v>9</v>
      </c>
      <c r="I5" s="79">
        <v>4</v>
      </c>
      <c r="J5" s="79">
        <v>3</v>
      </c>
      <c r="K5" s="124">
        <v>3</v>
      </c>
      <c r="L5" s="136">
        <v>1</v>
      </c>
    </row>
    <row r="6" spans="1:12" ht="12.75">
      <c r="A6" s="80">
        <v>6</v>
      </c>
      <c r="B6" s="302"/>
      <c r="C6" s="50" t="s">
        <v>52</v>
      </c>
      <c r="D6" s="50" t="s">
        <v>96</v>
      </c>
      <c r="E6" s="79">
        <v>273</v>
      </c>
      <c r="F6" s="79">
        <v>226</v>
      </c>
      <c r="G6" s="79">
        <v>7</v>
      </c>
      <c r="H6" s="79">
        <v>8</v>
      </c>
      <c r="I6" s="79">
        <v>3</v>
      </c>
      <c r="J6" s="79">
        <v>4</v>
      </c>
      <c r="K6" s="124">
        <v>1</v>
      </c>
      <c r="L6" s="137">
        <v>3</v>
      </c>
    </row>
    <row r="7" spans="1:12" ht="12.75">
      <c r="A7" s="80">
        <v>7</v>
      </c>
      <c r="B7" s="302"/>
      <c r="C7" s="50" t="s">
        <v>97</v>
      </c>
      <c r="D7" s="50" t="s">
        <v>107</v>
      </c>
      <c r="E7" s="79">
        <v>327</v>
      </c>
      <c r="F7" s="79">
        <v>279</v>
      </c>
      <c r="G7" s="79">
        <v>12</v>
      </c>
      <c r="H7" s="79">
        <v>6</v>
      </c>
      <c r="I7" s="79">
        <v>5</v>
      </c>
      <c r="J7" s="79">
        <v>2</v>
      </c>
      <c r="K7" s="125">
        <v>3</v>
      </c>
      <c r="L7" s="133">
        <v>1</v>
      </c>
    </row>
    <row r="8" spans="1:12" ht="12.75">
      <c r="A8" s="80">
        <v>8</v>
      </c>
      <c r="B8" s="302"/>
      <c r="C8" s="50" t="s">
        <v>97</v>
      </c>
      <c r="D8" s="50" t="s">
        <v>106</v>
      </c>
      <c r="E8" s="79">
        <v>373</v>
      </c>
      <c r="F8" s="79">
        <v>346</v>
      </c>
      <c r="G8" s="79">
        <v>11</v>
      </c>
      <c r="H8" s="79">
        <v>8</v>
      </c>
      <c r="I8" s="79">
        <v>4</v>
      </c>
      <c r="J8" s="79">
        <v>3</v>
      </c>
      <c r="K8" s="125">
        <v>3</v>
      </c>
      <c r="L8" s="136">
        <v>1</v>
      </c>
    </row>
    <row r="9" spans="1:12" ht="12.75">
      <c r="A9" s="80">
        <v>9</v>
      </c>
      <c r="B9" s="302"/>
      <c r="C9" s="50" t="s">
        <v>97</v>
      </c>
      <c r="D9" s="50" t="s">
        <v>96</v>
      </c>
      <c r="E9" s="79">
        <v>296</v>
      </c>
      <c r="F9" s="79">
        <v>260</v>
      </c>
      <c r="G9" s="79">
        <v>11</v>
      </c>
      <c r="H9" s="79">
        <v>5</v>
      </c>
      <c r="I9" s="79">
        <v>5</v>
      </c>
      <c r="J9" s="79">
        <v>2</v>
      </c>
      <c r="K9" s="125">
        <v>3</v>
      </c>
      <c r="L9" s="137">
        <v>1</v>
      </c>
    </row>
    <row r="10" spans="1:12" ht="12.75" customHeight="1">
      <c r="A10" s="80">
        <v>10</v>
      </c>
      <c r="B10" s="302"/>
      <c r="C10" s="50" t="s">
        <v>107</v>
      </c>
      <c r="D10" s="50" t="s">
        <v>106</v>
      </c>
      <c r="E10" s="79">
        <v>278</v>
      </c>
      <c r="F10" s="79">
        <v>275</v>
      </c>
      <c r="G10" s="79">
        <v>8</v>
      </c>
      <c r="H10" s="79">
        <v>8</v>
      </c>
      <c r="I10" s="79">
        <v>3</v>
      </c>
      <c r="J10" s="79">
        <v>4</v>
      </c>
      <c r="K10" s="126">
        <v>1</v>
      </c>
      <c r="L10" s="136">
        <v>3</v>
      </c>
    </row>
    <row r="11" spans="1:12" ht="12.75" customHeight="1">
      <c r="A11" s="80">
        <v>11</v>
      </c>
      <c r="B11" s="302"/>
      <c r="C11" s="50" t="s">
        <v>107</v>
      </c>
      <c r="D11" s="50" t="s">
        <v>96</v>
      </c>
      <c r="E11" s="79">
        <v>258</v>
      </c>
      <c r="F11" s="79">
        <v>248</v>
      </c>
      <c r="G11" s="79">
        <v>6</v>
      </c>
      <c r="H11" s="79">
        <v>9</v>
      </c>
      <c r="I11" s="79">
        <v>3</v>
      </c>
      <c r="J11" s="79">
        <v>4</v>
      </c>
      <c r="K11" s="126">
        <v>1</v>
      </c>
      <c r="L11" s="137">
        <v>3</v>
      </c>
    </row>
    <row r="12" spans="1:12" ht="12.75" customHeight="1" thickBot="1">
      <c r="A12" s="80">
        <v>12</v>
      </c>
      <c r="B12" s="303"/>
      <c r="C12" s="51" t="s">
        <v>106</v>
      </c>
      <c r="D12" s="51" t="s">
        <v>96</v>
      </c>
      <c r="E12" s="120">
        <v>314</v>
      </c>
      <c r="F12" s="120">
        <v>243</v>
      </c>
      <c r="G12" s="120">
        <v>11</v>
      </c>
      <c r="H12" s="120">
        <v>5</v>
      </c>
      <c r="I12" s="120">
        <v>5</v>
      </c>
      <c r="J12" s="120">
        <v>2</v>
      </c>
      <c r="K12" s="135">
        <v>3</v>
      </c>
      <c r="L12" s="138">
        <v>1</v>
      </c>
    </row>
    <row r="13" spans="1:12" ht="12.75">
      <c r="A13" s="80">
        <v>13</v>
      </c>
      <c r="B13" s="301" t="s">
        <v>28</v>
      </c>
      <c r="C13" s="49"/>
      <c r="D13" s="49"/>
      <c r="E13" s="119"/>
      <c r="F13" s="119"/>
      <c r="G13" s="119"/>
      <c r="H13" s="119"/>
      <c r="I13" s="119"/>
      <c r="J13" s="119"/>
      <c r="K13" s="131"/>
      <c r="L13" s="132"/>
    </row>
    <row r="14" spans="1:12" ht="12.75">
      <c r="A14" s="80">
        <v>14</v>
      </c>
      <c r="B14" s="302"/>
      <c r="C14" s="50"/>
      <c r="D14" s="50"/>
      <c r="E14" s="79"/>
      <c r="F14" s="79"/>
      <c r="G14" s="79"/>
      <c r="H14" s="79"/>
      <c r="I14" s="79"/>
      <c r="J14" s="79"/>
      <c r="K14" s="124"/>
      <c r="L14" s="133"/>
    </row>
    <row r="15" spans="1:12" ht="12.75">
      <c r="A15" s="80">
        <v>15</v>
      </c>
      <c r="B15" s="302"/>
      <c r="C15" s="50"/>
      <c r="D15" s="50"/>
      <c r="E15" s="79"/>
      <c r="F15" s="79"/>
      <c r="G15" s="79"/>
      <c r="H15" s="79"/>
      <c r="I15" s="79"/>
      <c r="J15" s="79"/>
      <c r="K15" s="124"/>
      <c r="L15" s="136"/>
    </row>
    <row r="16" spans="1:12" ht="12.75">
      <c r="A16" s="80">
        <v>16</v>
      </c>
      <c r="B16" s="302"/>
      <c r="C16" s="50"/>
      <c r="D16" s="50"/>
      <c r="E16" s="79"/>
      <c r="F16" s="79"/>
      <c r="G16" s="79"/>
      <c r="H16" s="79"/>
      <c r="I16" s="79"/>
      <c r="J16" s="79"/>
      <c r="K16" s="124"/>
      <c r="L16" s="137"/>
    </row>
    <row r="17" spans="1:12" ht="12.75">
      <c r="A17" s="80">
        <v>17</v>
      </c>
      <c r="B17" s="302"/>
      <c r="C17" s="50"/>
      <c r="D17" s="50"/>
      <c r="E17" s="79"/>
      <c r="F17" s="79"/>
      <c r="G17" s="79"/>
      <c r="H17" s="79"/>
      <c r="I17" s="79"/>
      <c r="J17" s="79"/>
      <c r="K17" s="125"/>
      <c r="L17" s="133"/>
    </row>
    <row r="18" spans="1:12" ht="12.75">
      <c r="A18" s="80">
        <v>18</v>
      </c>
      <c r="B18" s="302"/>
      <c r="C18" s="50"/>
      <c r="D18" s="50"/>
      <c r="E18" s="79"/>
      <c r="F18" s="79"/>
      <c r="G18" s="79"/>
      <c r="H18" s="79"/>
      <c r="I18" s="79"/>
      <c r="J18" s="79"/>
      <c r="K18" s="125"/>
      <c r="L18" s="136"/>
    </row>
    <row r="19" spans="1:12" ht="12.75">
      <c r="A19" s="80">
        <v>19</v>
      </c>
      <c r="B19" s="302"/>
      <c r="C19" s="50"/>
      <c r="D19" s="50"/>
      <c r="E19" s="79"/>
      <c r="F19" s="79"/>
      <c r="G19" s="79"/>
      <c r="H19" s="79"/>
      <c r="I19" s="79"/>
      <c r="J19" s="79"/>
      <c r="K19" s="125"/>
      <c r="L19" s="137"/>
    </row>
    <row r="20" spans="1:12" ht="12.75">
      <c r="A20" s="80">
        <v>20</v>
      </c>
      <c r="B20" s="302"/>
      <c r="C20" s="50"/>
      <c r="D20" s="50"/>
      <c r="E20" s="79"/>
      <c r="F20" s="79"/>
      <c r="G20" s="79"/>
      <c r="H20" s="79"/>
      <c r="I20" s="79"/>
      <c r="J20" s="79"/>
      <c r="K20" s="126"/>
      <c r="L20" s="136"/>
    </row>
    <row r="21" spans="1:12" ht="12.75">
      <c r="A21" s="80">
        <v>21</v>
      </c>
      <c r="B21" s="302"/>
      <c r="C21" s="50"/>
      <c r="D21" s="50"/>
      <c r="E21" s="79"/>
      <c r="F21" s="79"/>
      <c r="G21" s="79"/>
      <c r="H21" s="79"/>
      <c r="I21" s="79"/>
      <c r="J21" s="79"/>
      <c r="K21" s="126"/>
      <c r="L21" s="137"/>
    </row>
    <row r="22" spans="1:12" ht="13.5" thickBot="1">
      <c r="A22" s="80">
        <v>22</v>
      </c>
      <c r="B22" s="303"/>
      <c r="C22" s="51"/>
      <c r="D22" s="51"/>
      <c r="E22" s="120"/>
      <c r="F22" s="120"/>
      <c r="G22" s="120"/>
      <c r="H22" s="120"/>
      <c r="I22" s="120"/>
      <c r="J22" s="120"/>
      <c r="K22" s="135"/>
      <c r="L22" s="138"/>
    </row>
    <row r="23" spans="1:12" ht="12.75">
      <c r="A23" s="80">
        <v>23</v>
      </c>
      <c r="B23" s="301" t="s">
        <v>29</v>
      </c>
      <c r="C23" s="49"/>
      <c r="D23" s="49"/>
      <c r="E23" s="119"/>
      <c r="F23" s="119"/>
      <c r="G23" s="119"/>
      <c r="H23" s="119"/>
      <c r="I23" s="119"/>
      <c r="J23" s="119"/>
      <c r="K23" s="131"/>
      <c r="L23" s="134"/>
    </row>
    <row r="24" spans="1:12" ht="12.75">
      <c r="A24" s="80">
        <v>24</v>
      </c>
      <c r="B24" s="302"/>
      <c r="C24" s="50"/>
      <c r="D24" s="50"/>
      <c r="E24" s="79"/>
      <c r="F24" s="79"/>
      <c r="G24" s="79"/>
      <c r="H24" s="79"/>
      <c r="I24" s="79"/>
      <c r="J24" s="79"/>
      <c r="K24" s="124"/>
      <c r="L24" s="133"/>
    </row>
    <row r="25" spans="1:12" ht="12.75">
      <c r="A25" s="80">
        <v>25</v>
      </c>
      <c r="B25" s="302"/>
      <c r="C25" s="50"/>
      <c r="D25" s="50"/>
      <c r="E25" s="79"/>
      <c r="F25" s="79"/>
      <c r="G25" s="79"/>
      <c r="H25" s="79"/>
      <c r="I25" s="79"/>
      <c r="J25" s="79"/>
      <c r="K25" s="124"/>
      <c r="L25" s="136"/>
    </row>
    <row r="26" spans="1:12" ht="12.75">
      <c r="A26" s="80">
        <v>26</v>
      </c>
      <c r="B26" s="302"/>
      <c r="C26" s="50"/>
      <c r="D26" s="50"/>
      <c r="E26" s="79"/>
      <c r="F26" s="79"/>
      <c r="G26" s="79"/>
      <c r="H26" s="79"/>
      <c r="I26" s="79"/>
      <c r="J26" s="79"/>
      <c r="K26" s="124"/>
      <c r="L26" s="137"/>
    </row>
    <row r="27" spans="1:12" ht="12.75">
      <c r="A27" s="80">
        <v>27</v>
      </c>
      <c r="B27" s="302"/>
      <c r="C27" s="50"/>
      <c r="D27" s="50"/>
      <c r="E27" s="79"/>
      <c r="F27" s="79"/>
      <c r="G27" s="79"/>
      <c r="H27" s="79"/>
      <c r="I27" s="79"/>
      <c r="J27" s="79"/>
      <c r="K27" s="102"/>
      <c r="L27" s="133"/>
    </row>
    <row r="28" spans="1:12" ht="12.75">
      <c r="A28" s="80">
        <v>28</v>
      </c>
      <c r="B28" s="302"/>
      <c r="C28" s="50"/>
      <c r="D28" s="50"/>
      <c r="E28" s="79"/>
      <c r="F28" s="79"/>
      <c r="G28" s="79"/>
      <c r="H28" s="79"/>
      <c r="I28" s="79"/>
      <c r="J28" s="79"/>
      <c r="K28" s="102"/>
      <c r="L28" s="136"/>
    </row>
    <row r="29" spans="1:12" ht="12.75">
      <c r="A29" s="80">
        <v>29</v>
      </c>
      <c r="B29" s="302"/>
      <c r="C29" s="50"/>
      <c r="D29" s="50"/>
      <c r="E29" s="79"/>
      <c r="F29" s="79"/>
      <c r="G29" s="79"/>
      <c r="H29" s="79"/>
      <c r="I29" s="79"/>
      <c r="J29" s="79"/>
      <c r="K29" s="102"/>
      <c r="L29" s="137"/>
    </row>
    <row r="30" spans="1:12" ht="12.75">
      <c r="A30" s="80">
        <v>30</v>
      </c>
      <c r="B30" s="302"/>
      <c r="C30" s="50"/>
      <c r="D30" s="50"/>
      <c r="E30" s="79"/>
      <c r="F30" s="79"/>
      <c r="G30" s="79"/>
      <c r="H30" s="79"/>
      <c r="I30" s="79"/>
      <c r="J30" s="79"/>
      <c r="K30" s="126"/>
      <c r="L30" s="136"/>
    </row>
    <row r="31" spans="1:12" ht="12.75">
      <c r="A31" s="80">
        <v>31</v>
      </c>
      <c r="B31" s="302"/>
      <c r="C31" s="50"/>
      <c r="D31" s="50"/>
      <c r="E31" s="79"/>
      <c r="F31" s="79"/>
      <c r="G31" s="79"/>
      <c r="H31" s="79"/>
      <c r="I31" s="79"/>
      <c r="J31" s="79"/>
      <c r="K31" s="126"/>
      <c r="L31" s="137"/>
    </row>
    <row r="32" spans="1:12" ht="13.5" thickBot="1">
      <c r="A32" s="80">
        <v>32</v>
      </c>
      <c r="B32" s="303"/>
      <c r="C32" s="51"/>
      <c r="D32" s="51"/>
      <c r="E32" s="120"/>
      <c r="F32" s="120"/>
      <c r="G32" s="120"/>
      <c r="H32" s="120"/>
      <c r="I32" s="120"/>
      <c r="J32" s="120"/>
      <c r="K32" s="135"/>
      <c r="L32" s="138"/>
    </row>
    <row r="40" spans="1:12" s="96" customFormat="1" ht="15">
      <c r="A40" s="101" t="s">
        <v>81</v>
      </c>
      <c r="B40" s="101" t="s">
        <v>82</v>
      </c>
      <c r="C40" s="97" t="s">
        <v>3</v>
      </c>
      <c r="D40" s="97" t="s">
        <v>4</v>
      </c>
      <c r="E40" s="304" t="s">
        <v>20</v>
      </c>
      <c r="F40" s="304"/>
      <c r="G40" s="304" t="s">
        <v>21</v>
      </c>
      <c r="H40" s="304"/>
      <c r="I40" s="304" t="s">
        <v>22</v>
      </c>
      <c r="J40" s="304"/>
      <c r="K40" s="97" t="s">
        <v>3</v>
      </c>
      <c r="L40" s="97" t="s">
        <v>4</v>
      </c>
    </row>
    <row r="41" spans="1:12" ht="15.75">
      <c r="A41" s="79" t="s">
        <v>72</v>
      </c>
      <c r="B41" s="98" t="str">
        <f>Los!A12</f>
        <v>2-5</v>
      </c>
      <c r="C41" s="99" t="str">
        <f>Los!B12</f>
        <v>ČZ Strakonice</v>
      </c>
      <c r="D41" s="99" t="str">
        <f>Los!C12</f>
        <v>Sokol České Budějovice "C"</v>
      </c>
      <c r="E41" s="100">
        <f>'2-5'!M15</f>
        <v>296</v>
      </c>
      <c r="F41" s="100">
        <f>'2-5'!N15</f>
        <v>260</v>
      </c>
      <c r="G41" s="100">
        <f>'2-5'!O15</f>
        <v>11</v>
      </c>
      <c r="H41" s="100">
        <f>'2-5'!P15</f>
        <v>5</v>
      </c>
      <c r="I41" s="139">
        <f>'2-5'!Q15</f>
        <v>5</v>
      </c>
      <c r="J41" s="139">
        <f>'2-5'!R15</f>
        <v>2</v>
      </c>
      <c r="K41" s="139">
        <f>IF(I41+J41=0,0,IF(I41=J41,2,IF(I41&gt;J41,3,1)))</f>
        <v>3</v>
      </c>
      <c r="L41" s="139">
        <f>IF(J41+I41=0,0,IF(I41=J41,2,IF(J41&gt;I41,3,1)))</f>
        <v>1</v>
      </c>
    </row>
    <row r="42" spans="1:12" ht="15.75">
      <c r="A42" s="79" t="s">
        <v>72</v>
      </c>
      <c r="B42" s="98" t="str">
        <f>Los!A13</f>
        <v>3-4</v>
      </c>
      <c r="C42" s="99" t="str">
        <f>Los!B13</f>
        <v>SK Badminton Tábor</v>
      </c>
      <c r="D42" s="99" t="str">
        <f>Los!C13</f>
        <v>Sokol Vodňany</v>
      </c>
      <c r="E42" s="100">
        <f>'3-4'!M15</f>
        <v>278</v>
      </c>
      <c r="F42" s="100">
        <f>'3-4'!N15</f>
        <v>275</v>
      </c>
      <c r="G42" s="100">
        <f>'3-4'!O15</f>
        <v>8</v>
      </c>
      <c r="H42" s="100">
        <f>'3-4'!P15</f>
        <v>8</v>
      </c>
      <c r="I42" s="139">
        <f>'3-4'!Q15</f>
        <v>3</v>
      </c>
      <c r="J42" s="139">
        <f>'3-4'!R15</f>
        <v>4</v>
      </c>
      <c r="K42" s="139">
        <f aca="true" t="shared" si="0" ref="K42:K50">IF(I42+J42=0,0,IF(I42=J42,2,IF(I42&gt;J42,3,1)))</f>
        <v>1</v>
      </c>
      <c r="L42" s="139">
        <f aca="true" t="shared" si="1" ref="L42:L50">IF(J42+I42=0,0,IF(I42=J42,2,IF(J42&gt;I42,3,1)))</f>
        <v>3</v>
      </c>
    </row>
    <row r="43" spans="1:12" s="76" customFormat="1" ht="15.75">
      <c r="A43" s="103" t="s">
        <v>73</v>
      </c>
      <c r="B43" s="104" t="str">
        <f>Los!A17</f>
        <v>5-3</v>
      </c>
      <c r="C43" s="105" t="str">
        <f>Los!B17</f>
        <v>Sokol České Budějovice "C"</v>
      </c>
      <c r="D43" s="105" t="str">
        <f>Los!C17</f>
        <v>SK Badminton Tábor</v>
      </c>
      <c r="E43" s="106">
        <f>'5-3'!M15</f>
        <v>248</v>
      </c>
      <c r="F43" s="106">
        <f>'5-3'!N15</f>
        <v>258</v>
      </c>
      <c r="G43" s="106">
        <f>'5-3'!O15</f>
        <v>9</v>
      </c>
      <c r="H43" s="106">
        <f>'5-3'!P15</f>
        <v>6</v>
      </c>
      <c r="I43" s="140">
        <f>'5-3'!Q15</f>
        <v>4</v>
      </c>
      <c r="J43" s="140">
        <f>'5-3'!R15</f>
        <v>3</v>
      </c>
      <c r="K43" s="140">
        <f t="shared" si="0"/>
        <v>3</v>
      </c>
      <c r="L43" s="140">
        <f t="shared" si="1"/>
        <v>1</v>
      </c>
    </row>
    <row r="44" spans="1:12" ht="15.75">
      <c r="A44" s="79" t="s">
        <v>73</v>
      </c>
      <c r="B44" s="98" t="str">
        <f>Los!A18</f>
        <v>1-2</v>
      </c>
      <c r="C44" s="99" t="str">
        <f>Los!B18</f>
        <v>Sokol Křemže "B"</v>
      </c>
      <c r="D44" s="99" t="str">
        <f>Los!C18</f>
        <v>ČZ Strakonice</v>
      </c>
      <c r="E44" s="100">
        <f>'1-2'!M15</f>
        <v>259</v>
      </c>
      <c r="F44" s="100">
        <f>'1-2'!N15</f>
        <v>262</v>
      </c>
      <c r="G44" s="100">
        <f>'1-2'!O15</f>
        <v>6</v>
      </c>
      <c r="H44" s="100">
        <f>'1-2'!P15</f>
        <v>9</v>
      </c>
      <c r="I44" s="139">
        <f>'1-2'!Q15</f>
        <v>3</v>
      </c>
      <c r="J44" s="139">
        <f>'1-2'!R15</f>
        <v>4</v>
      </c>
      <c r="K44" s="139">
        <f t="shared" si="0"/>
        <v>1</v>
      </c>
      <c r="L44" s="139">
        <f t="shared" si="1"/>
        <v>3</v>
      </c>
    </row>
    <row r="45" spans="1:12" ht="15.75">
      <c r="A45" s="79" t="s">
        <v>74</v>
      </c>
      <c r="B45" s="98" t="str">
        <f>Los!A22</f>
        <v>3-1</v>
      </c>
      <c r="C45" s="99" t="str">
        <f>Los!B22</f>
        <v>SK Badminton Tábor</v>
      </c>
      <c r="D45" s="99" t="str">
        <f>Los!C22</f>
        <v>Sokol Křemže "B"</v>
      </c>
      <c r="E45" s="100">
        <f>'3-1'!M15</f>
        <v>271</v>
      </c>
      <c r="F45" s="100">
        <f>'3-1'!N15</f>
        <v>316</v>
      </c>
      <c r="G45" s="100">
        <f>'3-1'!O15</f>
        <v>4</v>
      </c>
      <c r="H45" s="100">
        <f>'3-1'!P15</f>
        <v>12</v>
      </c>
      <c r="I45" s="139">
        <f>'3-1'!Q15</f>
        <v>1</v>
      </c>
      <c r="J45" s="139">
        <f>'3-1'!R15</f>
        <v>6</v>
      </c>
      <c r="K45" s="139">
        <f t="shared" si="0"/>
        <v>1</v>
      </c>
      <c r="L45" s="139">
        <f t="shared" si="1"/>
        <v>3</v>
      </c>
    </row>
    <row r="46" spans="1:12" ht="15.75">
      <c r="A46" s="79" t="s">
        <v>74</v>
      </c>
      <c r="B46" s="98" t="str">
        <f>Los!A23</f>
        <v>4-5</v>
      </c>
      <c r="C46" s="99" t="str">
        <f>Los!B23</f>
        <v>Sokol Vodňany</v>
      </c>
      <c r="D46" s="99" t="str">
        <f>Los!C23</f>
        <v>Sokol České Budějovice "C"</v>
      </c>
      <c r="E46" s="100">
        <f>'4-5'!M15</f>
        <v>314</v>
      </c>
      <c r="F46" s="100">
        <f>'4-5'!N15</f>
        <v>243</v>
      </c>
      <c r="G46" s="100">
        <f>'4-5'!O15</f>
        <v>11</v>
      </c>
      <c r="H46" s="100">
        <f>'4-5'!P15</f>
        <v>5</v>
      </c>
      <c r="I46" s="139">
        <f>'4-5'!Q15</f>
        <v>5</v>
      </c>
      <c r="J46" s="139">
        <f>'4-5'!R15</f>
        <v>2</v>
      </c>
      <c r="K46" s="139">
        <f t="shared" si="0"/>
        <v>3</v>
      </c>
      <c r="L46" s="139">
        <f t="shared" si="1"/>
        <v>1</v>
      </c>
    </row>
    <row r="47" spans="1:12" ht="15.75">
      <c r="A47" s="79" t="s">
        <v>75</v>
      </c>
      <c r="B47" s="98" t="str">
        <f>Los!A27</f>
        <v>1-4</v>
      </c>
      <c r="C47" s="99" t="str">
        <f>Los!B27</f>
        <v>Sokol Křemže "B"</v>
      </c>
      <c r="D47" s="99" t="str">
        <f>Los!C27</f>
        <v>Sokol Vodňany</v>
      </c>
      <c r="E47" s="100">
        <f>'1-4'!M15</f>
        <v>352</v>
      </c>
      <c r="F47" s="100">
        <f>'1-4'!N15</f>
        <v>341</v>
      </c>
      <c r="G47" s="100">
        <f>'1-4'!O15</f>
        <v>10</v>
      </c>
      <c r="H47" s="100">
        <f>'1-4'!P15</f>
        <v>9</v>
      </c>
      <c r="I47" s="139">
        <f>'1-4'!Q15</f>
        <v>4</v>
      </c>
      <c r="J47" s="139">
        <f>'1-4'!R15</f>
        <v>3</v>
      </c>
      <c r="K47" s="139">
        <f t="shared" si="0"/>
        <v>3</v>
      </c>
      <c r="L47" s="139">
        <f t="shared" si="1"/>
        <v>1</v>
      </c>
    </row>
    <row r="48" spans="1:12" ht="15.75">
      <c r="A48" s="79" t="s">
        <v>75</v>
      </c>
      <c r="B48" s="98" t="str">
        <f>Los!A28</f>
        <v>2-3</v>
      </c>
      <c r="C48" s="99" t="str">
        <f>Los!B28</f>
        <v>ČZ Strakonice</v>
      </c>
      <c r="D48" s="99" t="str">
        <f>Los!C28</f>
        <v>SK Badminton Tábor</v>
      </c>
      <c r="E48" s="100">
        <f>'2-3'!M15</f>
        <v>327</v>
      </c>
      <c r="F48" s="100">
        <f>'2-3'!N15</f>
        <v>279</v>
      </c>
      <c r="G48" s="100">
        <f>'2-3'!O15</f>
        <v>12</v>
      </c>
      <c r="H48" s="100">
        <f>'2-3'!P15</f>
        <v>6</v>
      </c>
      <c r="I48" s="139">
        <f>'2-3'!Q15</f>
        <v>5</v>
      </c>
      <c r="J48" s="139">
        <f>'2-3'!R15</f>
        <v>2</v>
      </c>
      <c r="K48" s="139">
        <f t="shared" si="0"/>
        <v>3</v>
      </c>
      <c r="L48" s="139">
        <f t="shared" si="1"/>
        <v>1</v>
      </c>
    </row>
    <row r="49" spans="1:12" ht="15.75">
      <c r="A49" s="79" t="s">
        <v>76</v>
      </c>
      <c r="B49" s="98" t="str">
        <f>Los!A32</f>
        <v>4-2</v>
      </c>
      <c r="C49" s="99" t="str">
        <f>Los!B32</f>
        <v>Sokol Vodňany</v>
      </c>
      <c r="D49" s="99" t="str">
        <f>Los!C32</f>
        <v>ČZ Strakonice</v>
      </c>
      <c r="E49" s="100">
        <f>'4-2'!M15</f>
        <v>346</v>
      </c>
      <c r="F49" s="100">
        <f>'4-2'!N15</f>
        <v>373</v>
      </c>
      <c r="G49" s="100">
        <f>'4-2'!O15</f>
        <v>8</v>
      </c>
      <c r="H49" s="100">
        <f>'4-2'!P15</f>
        <v>11</v>
      </c>
      <c r="I49" s="139">
        <f>'4-2'!Q15</f>
        <v>3</v>
      </c>
      <c r="J49" s="139">
        <f>'4-2'!R15</f>
        <v>4</v>
      </c>
      <c r="K49" s="139">
        <f t="shared" si="0"/>
        <v>1</v>
      </c>
      <c r="L49" s="139">
        <f t="shared" si="1"/>
        <v>3</v>
      </c>
    </row>
    <row r="50" spans="1:12" ht="15.75">
      <c r="A50" s="79" t="s">
        <v>76</v>
      </c>
      <c r="B50" s="98" t="str">
        <f>Los!A33</f>
        <v>5-1</v>
      </c>
      <c r="C50" s="99" t="str">
        <f>Los!B33</f>
        <v>Sokol České Budějovice "C"</v>
      </c>
      <c r="D50" s="99" t="str">
        <f>Los!C33</f>
        <v>Sokol Křemže "B"</v>
      </c>
      <c r="E50" s="100">
        <f>'5-1'!M15</f>
        <v>226</v>
      </c>
      <c r="F50" s="100">
        <f>'5-1'!N15</f>
        <v>273</v>
      </c>
      <c r="G50" s="100">
        <f>'5-1'!O15</f>
        <v>8</v>
      </c>
      <c r="H50" s="100">
        <f>'5-1'!P15</f>
        <v>7</v>
      </c>
      <c r="I50" s="139">
        <f>'5-1'!Q15</f>
        <v>4</v>
      </c>
      <c r="J50" s="139">
        <f>'5-1'!R15</f>
        <v>3</v>
      </c>
      <c r="K50" s="139">
        <f t="shared" si="0"/>
        <v>3</v>
      </c>
      <c r="L50" s="139">
        <f t="shared" si="1"/>
        <v>1</v>
      </c>
    </row>
    <row r="53" spans="3:12" ht="12.75">
      <c r="C53" t="str">
        <f>Los!B3</f>
        <v>Sokol Křemže "B"</v>
      </c>
      <c r="D53" t="str">
        <f>Los!B4</f>
        <v>ČZ Strakonice</v>
      </c>
      <c r="E53" s="57">
        <f>E44</f>
        <v>259</v>
      </c>
      <c r="F53" s="57">
        <f aca="true" t="shared" si="2" ref="F53:L53">F44</f>
        <v>262</v>
      </c>
      <c r="G53" s="57">
        <f t="shared" si="2"/>
        <v>6</v>
      </c>
      <c r="H53" s="57">
        <f t="shared" si="2"/>
        <v>9</v>
      </c>
      <c r="I53" s="57">
        <f t="shared" si="2"/>
        <v>3</v>
      </c>
      <c r="J53" s="57">
        <f t="shared" si="2"/>
        <v>4</v>
      </c>
      <c r="K53" s="57">
        <f t="shared" si="2"/>
        <v>1</v>
      </c>
      <c r="L53" s="57">
        <f t="shared" si="2"/>
        <v>3</v>
      </c>
    </row>
    <row r="54" spans="3:12" ht="12.75">
      <c r="C54" t="str">
        <f>Los!B3</f>
        <v>Sokol Křemže "B"</v>
      </c>
      <c r="D54" t="str">
        <f>Los!B5</f>
        <v>SK Badminton Tábor</v>
      </c>
      <c r="E54" s="57">
        <f>F45</f>
        <v>316</v>
      </c>
      <c r="F54" s="57">
        <f>E45</f>
        <v>271</v>
      </c>
      <c r="G54" s="57">
        <f>H45</f>
        <v>12</v>
      </c>
      <c r="H54" s="57">
        <f>G45</f>
        <v>4</v>
      </c>
      <c r="I54" s="57">
        <f>J45</f>
        <v>6</v>
      </c>
      <c r="J54" s="57">
        <f>I45</f>
        <v>1</v>
      </c>
      <c r="K54" s="57">
        <f>L45</f>
        <v>3</v>
      </c>
      <c r="L54" s="57">
        <f>K45</f>
        <v>1</v>
      </c>
    </row>
    <row r="55" spans="3:12" ht="12.75">
      <c r="C55" t="str">
        <f>Los!B3</f>
        <v>Sokol Křemže "B"</v>
      </c>
      <c r="D55" t="str">
        <f>Los!B6</f>
        <v>Sokol Vodňany</v>
      </c>
      <c r="E55" s="57">
        <f>E47</f>
        <v>352</v>
      </c>
      <c r="F55" s="57">
        <f aca="true" t="shared" si="3" ref="F55:L55">F47</f>
        <v>341</v>
      </c>
      <c r="G55" s="57">
        <f t="shared" si="3"/>
        <v>10</v>
      </c>
      <c r="H55" s="57">
        <f t="shared" si="3"/>
        <v>9</v>
      </c>
      <c r="I55" s="57">
        <f t="shared" si="3"/>
        <v>4</v>
      </c>
      <c r="J55" s="57">
        <f t="shared" si="3"/>
        <v>3</v>
      </c>
      <c r="K55" s="57">
        <f t="shared" si="3"/>
        <v>3</v>
      </c>
      <c r="L55" s="57">
        <f t="shared" si="3"/>
        <v>1</v>
      </c>
    </row>
    <row r="56" spans="3:12" ht="12.75">
      <c r="C56" t="str">
        <f>Los!B3</f>
        <v>Sokol Křemže "B"</v>
      </c>
      <c r="D56" t="str">
        <f>Los!B7</f>
        <v>Sokol České Budějovice "C"</v>
      </c>
      <c r="E56" s="57">
        <f>F50</f>
        <v>273</v>
      </c>
      <c r="F56" s="57">
        <f>E50</f>
        <v>226</v>
      </c>
      <c r="G56" s="57">
        <f>H50</f>
        <v>7</v>
      </c>
      <c r="H56" s="57">
        <f>G50</f>
        <v>8</v>
      </c>
      <c r="I56" s="57">
        <f>J50</f>
        <v>3</v>
      </c>
      <c r="J56" s="57">
        <f>I50</f>
        <v>4</v>
      </c>
      <c r="K56" s="57">
        <f>L50</f>
        <v>1</v>
      </c>
      <c r="L56" s="57">
        <f>K50</f>
        <v>3</v>
      </c>
    </row>
    <row r="57" spans="3:12" ht="12.75">
      <c r="C57" t="str">
        <f>D53</f>
        <v>ČZ Strakonice</v>
      </c>
      <c r="D57" t="str">
        <f>D54</f>
        <v>SK Badminton Tábor</v>
      </c>
      <c r="E57" s="57">
        <f>E48</f>
        <v>327</v>
      </c>
      <c r="F57" s="57">
        <f aca="true" t="shared" si="4" ref="F57:L57">F48</f>
        <v>279</v>
      </c>
      <c r="G57" s="57">
        <f t="shared" si="4"/>
        <v>12</v>
      </c>
      <c r="H57" s="57">
        <f t="shared" si="4"/>
        <v>6</v>
      </c>
      <c r="I57" s="57">
        <f t="shared" si="4"/>
        <v>5</v>
      </c>
      <c r="J57" s="57">
        <f t="shared" si="4"/>
        <v>2</v>
      </c>
      <c r="K57" s="57">
        <f t="shared" si="4"/>
        <v>3</v>
      </c>
      <c r="L57" s="57">
        <f t="shared" si="4"/>
        <v>1</v>
      </c>
    </row>
    <row r="58" spans="3:12" ht="12.75">
      <c r="C58" t="str">
        <f>D53</f>
        <v>ČZ Strakonice</v>
      </c>
      <c r="D58" t="str">
        <f>D55</f>
        <v>Sokol Vodňany</v>
      </c>
      <c r="E58" s="57">
        <f>F49</f>
        <v>373</v>
      </c>
      <c r="F58" s="57">
        <f>E49</f>
        <v>346</v>
      </c>
      <c r="G58" s="57">
        <f>H49</f>
        <v>11</v>
      </c>
      <c r="H58" s="57">
        <f>G49</f>
        <v>8</v>
      </c>
      <c r="I58" s="57">
        <f>J49</f>
        <v>4</v>
      </c>
      <c r="J58" s="57">
        <f>I49</f>
        <v>3</v>
      </c>
      <c r="K58" s="57">
        <f>L49</f>
        <v>3</v>
      </c>
      <c r="L58" s="57">
        <f>K49</f>
        <v>1</v>
      </c>
    </row>
    <row r="59" spans="3:12" ht="12.75">
      <c r="C59" t="str">
        <f>D53</f>
        <v>ČZ Strakonice</v>
      </c>
      <c r="D59" t="str">
        <f>D56</f>
        <v>Sokol České Budějovice "C"</v>
      </c>
      <c r="E59" s="57">
        <f>E41</f>
        <v>296</v>
      </c>
      <c r="F59" s="57">
        <f aca="true" t="shared" si="5" ref="F59:L59">F41</f>
        <v>260</v>
      </c>
      <c r="G59" s="57">
        <f t="shared" si="5"/>
        <v>11</v>
      </c>
      <c r="H59" s="57">
        <f t="shared" si="5"/>
        <v>5</v>
      </c>
      <c r="I59" s="57">
        <f t="shared" si="5"/>
        <v>5</v>
      </c>
      <c r="J59" s="57">
        <f t="shared" si="5"/>
        <v>2</v>
      </c>
      <c r="K59" s="57">
        <f t="shared" si="5"/>
        <v>3</v>
      </c>
      <c r="L59" s="57">
        <f t="shared" si="5"/>
        <v>1</v>
      </c>
    </row>
    <row r="60" spans="3:12" ht="12.75">
      <c r="C60" t="str">
        <f>D54</f>
        <v>SK Badminton Tábor</v>
      </c>
      <c r="D60" t="str">
        <f>D55</f>
        <v>Sokol Vodňany</v>
      </c>
      <c r="E60" s="57">
        <f>E42</f>
        <v>278</v>
      </c>
      <c r="F60" s="57">
        <f aca="true" t="shared" si="6" ref="F60:L60">F42</f>
        <v>275</v>
      </c>
      <c r="G60" s="57">
        <f t="shared" si="6"/>
        <v>8</v>
      </c>
      <c r="H60" s="57">
        <f t="shared" si="6"/>
        <v>8</v>
      </c>
      <c r="I60" s="57">
        <f t="shared" si="6"/>
        <v>3</v>
      </c>
      <c r="J60" s="57">
        <f t="shared" si="6"/>
        <v>4</v>
      </c>
      <c r="K60" s="57">
        <f t="shared" si="6"/>
        <v>1</v>
      </c>
      <c r="L60" s="57">
        <f t="shared" si="6"/>
        <v>3</v>
      </c>
    </row>
    <row r="61" spans="3:12" ht="12.75">
      <c r="C61" t="str">
        <f>D54</f>
        <v>SK Badminton Tábor</v>
      </c>
      <c r="D61" t="str">
        <f>D56</f>
        <v>Sokol České Budějovice "C"</v>
      </c>
      <c r="E61" s="57">
        <f>F43</f>
        <v>258</v>
      </c>
      <c r="F61" s="57">
        <f>E43</f>
        <v>248</v>
      </c>
      <c r="G61" s="57">
        <f>H43</f>
        <v>6</v>
      </c>
      <c r="H61" s="57">
        <f>G43</f>
        <v>9</v>
      </c>
      <c r="I61" s="57">
        <f>J43</f>
        <v>3</v>
      </c>
      <c r="J61" s="57">
        <f>I43</f>
        <v>4</v>
      </c>
      <c r="K61" s="57">
        <f>L43</f>
        <v>1</v>
      </c>
      <c r="L61" s="57">
        <f>K43</f>
        <v>3</v>
      </c>
    </row>
    <row r="62" spans="3:12" ht="12.75">
      <c r="C62" t="str">
        <f>D55</f>
        <v>Sokol Vodňany</v>
      </c>
      <c r="D62" t="str">
        <f>D56</f>
        <v>Sokol České Budějovice "C"</v>
      </c>
      <c r="E62" s="57">
        <f>E46</f>
        <v>314</v>
      </c>
      <c r="F62" s="57">
        <f aca="true" t="shared" si="7" ref="F62:L62">F46</f>
        <v>243</v>
      </c>
      <c r="G62" s="57">
        <f t="shared" si="7"/>
        <v>11</v>
      </c>
      <c r="H62" s="57">
        <f t="shared" si="7"/>
        <v>5</v>
      </c>
      <c r="I62" s="57">
        <f t="shared" si="7"/>
        <v>5</v>
      </c>
      <c r="J62" s="57">
        <f t="shared" si="7"/>
        <v>2</v>
      </c>
      <c r="K62" s="57">
        <f t="shared" si="7"/>
        <v>3</v>
      </c>
      <c r="L62" s="57">
        <f t="shared" si="7"/>
        <v>1</v>
      </c>
    </row>
  </sheetData>
  <sheetProtection/>
  <mergeCells count="9">
    <mergeCell ref="E2:F2"/>
    <mergeCell ref="G2:H2"/>
    <mergeCell ref="I2:J2"/>
    <mergeCell ref="B3:B12"/>
    <mergeCell ref="B13:B22"/>
    <mergeCell ref="B23:B32"/>
    <mergeCell ref="E40:F40"/>
    <mergeCell ref="G40:H40"/>
    <mergeCell ref="I40:J4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115" zoomScaleNormal="115" zoomScalePageLayoutView="0" workbookViewId="0" topLeftCell="A7">
      <selection activeCell="D19" sqref="D19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9.5" customHeight="1" thickBot="1">
      <c r="A2" s="33" t="s">
        <v>1</v>
      </c>
      <c r="B2" s="34"/>
      <c r="C2" s="35" t="s">
        <v>64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63" t="str">
        <f>Los!A12</f>
        <v>2-5</v>
      </c>
    </row>
    <row r="3" spans="1:19" ht="19.5" customHeight="1" thickTop="1">
      <c r="A3" s="4" t="s">
        <v>3</v>
      </c>
      <c r="B3" s="5"/>
      <c r="C3" s="64" t="str">
        <f>Los!B12</f>
        <v>ČZ Strakonice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316" t="s">
        <v>19</v>
      </c>
      <c r="Q3" s="317"/>
      <c r="R3" s="312">
        <f>Los!C37</f>
        <v>41609</v>
      </c>
      <c r="S3" s="313"/>
    </row>
    <row r="4" spans="1:19" ht="19.5" customHeight="1">
      <c r="A4" s="4" t="s">
        <v>4</v>
      </c>
      <c r="B4" s="8"/>
      <c r="C4" s="65" t="str">
        <f>Los!C12</f>
        <v>Sokol České Budějovice "C"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318" t="s">
        <v>2</v>
      </c>
      <c r="Q4" s="319"/>
      <c r="R4" s="314" t="str">
        <f>Los!C42</f>
        <v>Vodňany</v>
      </c>
      <c r="S4" s="315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309" t="s">
        <v>8</v>
      </c>
      <c r="E6" s="310"/>
      <c r="F6" s="310"/>
      <c r="G6" s="310"/>
      <c r="H6" s="310"/>
      <c r="I6" s="310"/>
      <c r="J6" s="310"/>
      <c r="K6" s="310"/>
      <c r="L6" s="311"/>
      <c r="M6" s="307" t="s">
        <v>20</v>
      </c>
      <c r="N6" s="308"/>
      <c r="O6" s="307" t="s">
        <v>21</v>
      </c>
      <c r="P6" s="308"/>
      <c r="Q6" s="307" t="s">
        <v>22</v>
      </c>
      <c r="R6" s="308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62" t="s">
        <v>23</v>
      </c>
      <c r="B8" s="75" t="s">
        <v>113</v>
      </c>
      <c r="C8" s="75" t="s">
        <v>120</v>
      </c>
      <c r="D8" s="38">
        <v>21</v>
      </c>
      <c r="E8" s="39" t="s">
        <v>26</v>
      </c>
      <c r="F8" s="23">
        <v>15</v>
      </c>
      <c r="G8" s="38">
        <v>21</v>
      </c>
      <c r="H8" s="39" t="s">
        <v>26</v>
      </c>
      <c r="I8" s="23">
        <v>10</v>
      </c>
      <c r="J8" s="38"/>
      <c r="K8" s="39" t="s">
        <v>26</v>
      </c>
      <c r="L8" s="23"/>
      <c r="M8" s="42">
        <f>D8+G8+J8</f>
        <v>42</v>
      </c>
      <c r="N8" s="43">
        <f>F8+I8+L8</f>
        <v>25</v>
      </c>
      <c r="O8" s="24">
        <f>D35+G35+J35</f>
        <v>2</v>
      </c>
      <c r="P8" s="23">
        <f>F35+I35+L35</f>
        <v>0</v>
      </c>
      <c r="Q8" s="24">
        <f>IF(O8&gt;P8,1,0)</f>
        <v>1</v>
      </c>
      <c r="R8" s="23">
        <f>IF(P8&gt;O8,1,0)</f>
        <v>0</v>
      </c>
      <c r="S8" s="61" t="str">
        <f>C3</f>
        <v>ČZ Strakonice</v>
      </c>
    </row>
    <row r="9" spans="1:19" ht="30" customHeight="1">
      <c r="A9" s="62" t="s">
        <v>24</v>
      </c>
      <c r="B9" s="75" t="s">
        <v>114</v>
      </c>
      <c r="C9" s="75" t="s">
        <v>121</v>
      </c>
      <c r="D9" s="38">
        <v>11</v>
      </c>
      <c r="E9" s="38" t="s">
        <v>26</v>
      </c>
      <c r="F9" s="23">
        <v>21</v>
      </c>
      <c r="G9" s="38">
        <v>21</v>
      </c>
      <c r="H9" s="38" t="s">
        <v>26</v>
      </c>
      <c r="I9" s="23">
        <v>17</v>
      </c>
      <c r="J9" s="38">
        <v>25</v>
      </c>
      <c r="K9" s="38" t="s">
        <v>26</v>
      </c>
      <c r="L9" s="23">
        <v>23</v>
      </c>
      <c r="M9" s="42">
        <f aca="true" t="shared" si="0" ref="M9:M14">D9+G9+J9</f>
        <v>57</v>
      </c>
      <c r="N9" s="43">
        <f aca="true" t="shared" si="1" ref="N9:N14">F9+I9+L9</f>
        <v>61</v>
      </c>
      <c r="O9" s="24">
        <f aca="true" t="shared" si="2" ref="O9:O14">D36+G36+J36</f>
        <v>2</v>
      </c>
      <c r="P9" s="23">
        <f aca="true" t="shared" si="3" ref="P9:P14">F36+I36+L36</f>
        <v>1</v>
      </c>
      <c r="Q9" s="24">
        <f aca="true" t="shared" si="4" ref="Q9:Q14">IF(O9&gt;P9,1,0)</f>
        <v>1</v>
      </c>
      <c r="R9" s="23">
        <f aca="true" t="shared" si="5" ref="R9:R14">IF(P9&gt;O9,1,0)</f>
        <v>0</v>
      </c>
      <c r="S9" s="61" t="str">
        <f>C4</f>
        <v>Sokol České Budějovice "C"</v>
      </c>
    </row>
    <row r="10" spans="1:19" ht="30" customHeight="1">
      <c r="A10" s="62" t="s">
        <v>25</v>
      </c>
      <c r="B10" s="75" t="s">
        <v>115</v>
      </c>
      <c r="C10" s="75" t="s">
        <v>122</v>
      </c>
      <c r="D10" s="38">
        <v>18</v>
      </c>
      <c r="E10" s="38" t="s">
        <v>26</v>
      </c>
      <c r="F10" s="23">
        <v>21</v>
      </c>
      <c r="G10" s="38">
        <v>23</v>
      </c>
      <c r="H10" s="38" t="s">
        <v>26</v>
      </c>
      <c r="I10" s="23">
        <v>21</v>
      </c>
      <c r="J10" s="38">
        <v>6</v>
      </c>
      <c r="K10" s="38" t="s">
        <v>26</v>
      </c>
      <c r="L10" s="23">
        <v>21</v>
      </c>
      <c r="M10" s="42">
        <f t="shared" si="0"/>
        <v>47</v>
      </c>
      <c r="N10" s="43">
        <f t="shared" si="1"/>
        <v>63</v>
      </c>
      <c r="O10" s="24">
        <f t="shared" si="2"/>
        <v>1</v>
      </c>
      <c r="P10" s="23">
        <f t="shared" si="3"/>
        <v>2</v>
      </c>
      <c r="Q10" s="24">
        <f t="shared" si="4"/>
        <v>0</v>
      </c>
      <c r="R10" s="23">
        <f t="shared" si="5"/>
        <v>1</v>
      </c>
      <c r="S10" s="61" t="str">
        <f>C3</f>
        <v>ČZ Strakonice</v>
      </c>
    </row>
    <row r="11" spans="1:19" ht="30" customHeight="1">
      <c r="A11" s="62" t="s">
        <v>14</v>
      </c>
      <c r="B11" s="75" t="s">
        <v>116</v>
      </c>
      <c r="C11" s="75" t="s">
        <v>123</v>
      </c>
      <c r="D11" s="38">
        <v>17</v>
      </c>
      <c r="E11" s="38" t="s">
        <v>26</v>
      </c>
      <c r="F11" s="23">
        <v>21</v>
      </c>
      <c r="G11" s="38">
        <v>7</v>
      </c>
      <c r="H11" s="38" t="s">
        <v>26</v>
      </c>
      <c r="I11" s="23">
        <v>21</v>
      </c>
      <c r="J11" s="38"/>
      <c r="K11" s="38" t="s">
        <v>26</v>
      </c>
      <c r="L11" s="23"/>
      <c r="M11" s="42">
        <f t="shared" si="0"/>
        <v>24</v>
      </c>
      <c r="N11" s="43">
        <f t="shared" si="1"/>
        <v>42</v>
      </c>
      <c r="O11" s="24">
        <f t="shared" si="2"/>
        <v>0</v>
      </c>
      <c r="P11" s="23">
        <f t="shared" si="3"/>
        <v>2</v>
      </c>
      <c r="Q11" s="24">
        <f t="shared" si="4"/>
        <v>0</v>
      </c>
      <c r="R11" s="23">
        <f t="shared" si="5"/>
        <v>1</v>
      </c>
      <c r="S11" s="61" t="str">
        <f>C4</f>
        <v>Sokol České Budějovice "C"</v>
      </c>
    </row>
    <row r="12" spans="1:19" ht="30" customHeight="1">
      <c r="A12" s="62" t="s">
        <v>98</v>
      </c>
      <c r="B12" s="75" t="s">
        <v>117</v>
      </c>
      <c r="C12" s="75" t="s">
        <v>124</v>
      </c>
      <c r="D12" s="38">
        <v>21</v>
      </c>
      <c r="E12" s="38" t="s">
        <v>26</v>
      </c>
      <c r="F12" s="23">
        <v>0</v>
      </c>
      <c r="G12" s="38">
        <v>21</v>
      </c>
      <c r="H12" s="38" t="s">
        <v>26</v>
      </c>
      <c r="I12" s="23">
        <v>0</v>
      </c>
      <c r="J12" s="38"/>
      <c r="K12" s="38" t="s">
        <v>26</v>
      </c>
      <c r="L12" s="23"/>
      <c r="M12" s="42">
        <f t="shared" si="0"/>
        <v>42</v>
      </c>
      <c r="N12" s="43">
        <f t="shared" si="1"/>
        <v>0</v>
      </c>
      <c r="O12" s="24">
        <f t="shared" si="2"/>
        <v>2</v>
      </c>
      <c r="P12" s="23">
        <f t="shared" si="3"/>
        <v>0</v>
      </c>
      <c r="Q12" s="24">
        <f t="shared" si="4"/>
        <v>1</v>
      </c>
      <c r="R12" s="23">
        <f t="shared" si="5"/>
        <v>0</v>
      </c>
      <c r="S12" s="61" t="str">
        <f>C3</f>
        <v>ČZ Strakonice</v>
      </c>
    </row>
    <row r="13" spans="1:19" ht="30" customHeight="1">
      <c r="A13" s="62" t="s">
        <v>63</v>
      </c>
      <c r="B13" s="75" t="s">
        <v>118</v>
      </c>
      <c r="C13" s="75" t="s">
        <v>125</v>
      </c>
      <c r="D13" s="38">
        <v>21</v>
      </c>
      <c r="E13" s="38" t="s">
        <v>26</v>
      </c>
      <c r="F13" s="23">
        <v>18</v>
      </c>
      <c r="G13" s="38">
        <v>21</v>
      </c>
      <c r="H13" s="38" t="s">
        <v>26</v>
      </c>
      <c r="I13" s="23">
        <v>17</v>
      </c>
      <c r="J13" s="38"/>
      <c r="K13" s="38" t="s">
        <v>26</v>
      </c>
      <c r="L13" s="23"/>
      <c r="M13" s="42">
        <f t="shared" si="0"/>
        <v>42</v>
      </c>
      <c r="N13" s="43">
        <f t="shared" si="1"/>
        <v>35</v>
      </c>
      <c r="O13" s="24">
        <f t="shared" si="2"/>
        <v>2</v>
      </c>
      <c r="P13" s="23">
        <f t="shared" si="3"/>
        <v>0</v>
      </c>
      <c r="Q13" s="24">
        <f t="shared" si="4"/>
        <v>1</v>
      </c>
      <c r="R13" s="23">
        <f t="shared" si="5"/>
        <v>0</v>
      </c>
      <c r="S13" s="61" t="str">
        <f>C4</f>
        <v>Sokol České Budějovice "C"</v>
      </c>
    </row>
    <row r="14" spans="1:19" ht="30" customHeight="1" thickBot="1">
      <c r="A14" s="62" t="s">
        <v>15</v>
      </c>
      <c r="B14" s="75" t="s">
        <v>119</v>
      </c>
      <c r="C14" s="75" t="s">
        <v>126</v>
      </c>
      <c r="D14" s="38">
        <v>21</v>
      </c>
      <c r="E14" s="38" t="s">
        <v>26</v>
      </c>
      <c r="F14" s="23">
        <v>18</v>
      </c>
      <c r="G14" s="38">
        <v>21</v>
      </c>
      <c r="H14" s="38" t="s">
        <v>26</v>
      </c>
      <c r="I14" s="23">
        <v>16</v>
      </c>
      <c r="J14" s="38"/>
      <c r="K14" s="38" t="s">
        <v>26</v>
      </c>
      <c r="L14" s="23"/>
      <c r="M14" s="42">
        <f t="shared" si="0"/>
        <v>42</v>
      </c>
      <c r="N14" s="43">
        <f t="shared" si="1"/>
        <v>34</v>
      </c>
      <c r="O14" s="24">
        <f t="shared" si="2"/>
        <v>2</v>
      </c>
      <c r="P14" s="23">
        <f t="shared" si="3"/>
        <v>0</v>
      </c>
      <c r="Q14" s="24">
        <f t="shared" si="4"/>
        <v>1</v>
      </c>
      <c r="R14" s="23">
        <f t="shared" si="5"/>
        <v>0</v>
      </c>
      <c r="S14" s="61" t="str">
        <f>C3</f>
        <v>ČZ Strakonice</v>
      </c>
    </row>
    <row r="15" spans="1:19" ht="34.5" customHeight="1" thickBot="1">
      <c r="A15" s="69" t="s">
        <v>10</v>
      </c>
      <c r="B15" s="70" t="str">
        <f>IF(Q15+R15=0,C44,IF(Q15=R15,C43,IF(Q15&gt;R15,C3,C4)))</f>
        <v>ČZ Strakonice</v>
      </c>
      <c r="C15" s="71"/>
      <c r="D15" s="72"/>
      <c r="E15" s="72"/>
      <c r="F15" s="72"/>
      <c r="G15" s="72"/>
      <c r="H15" s="72"/>
      <c r="I15" s="72"/>
      <c r="J15" s="72"/>
      <c r="K15" s="72"/>
      <c r="L15" s="73"/>
      <c r="M15" s="44">
        <f aca="true" t="shared" si="6" ref="M15:R15">SUM(M8:M14)</f>
        <v>296</v>
      </c>
      <c r="N15" s="45">
        <f t="shared" si="6"/>
        <v>260</v>
      </c>
      <c r="O15" s="44">
        <f t="shared" si="6"/>
        <v>11</v>
      </c>
      <c r="P15" s="46">
        <f t="shared" si="6"/>
        <v>5</v>
      </c>
      <c r="Q15" s="44">
        <f t="shared" si="6"/>
        <v>5</v>
      </c>
      <c r="R15" s="45">
        <f t="shared" si="6"/>
        <v>2</v>
      </c>
      <c r="S15" s="1"/>
    </row>
    <row r="16" spans="4:19" ht="15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 t="s">
        <v>11</v>
      </c>
    </row>
    <row r="17" ht="12.75">
      <c r="A17" s="28" t="s">
        <v>12</v>
      </c>
    </row>
    <row r="19" spans="1:2" ht="19.5" customHeight="1">
      <c r="A19" s="29" t="s">
        <v>13</v>
      </c>
      <c r="B19" s="3" t="s">
        <v>16</v>
      </c>
    </row>
    <row r="20" spans="1:2" ht="19.5" customHeight="1">
      <c r="A20" s="27"/>
      <c r="B20" s="3" t="s">
        <v>16</v>
      </c>
    </row>
    <row r="22" spans="1:20" ht="12.75">
      <c r="A22" s="31" t="s">
        <v>17</v>
      </c>
      <c r="C22" s="30"/>
      <c r="D22" s="31" t="s">
        <v>18</v>
      </c>
      <c r="E22" s="31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31"/>
      <c r="C23" s="30"/>
      <c r="D23" s="31"/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 hidden="1">
      <c r="A35" s="32"/>
      <c r="C35" s="30" t="s">
        <v>23</v>
      </c>
      <c r="D35" s="60">
        <f>IF(D8&gt;F8,1,0)</f>
        <v>1</v>
      </c>
      <c r="E35" s="60"/>
      <c r="F35" s="60">
        <f>IF(F8&gt;D8,1,0)</f>
        <v>0</v>
      </c>
      <c r="G35" s="60">
        <f>IF(G8&gt;I8,1,0)</f>
        <v>1</v>
      </c>
      <c r="H35" s="60"/>
      <c r="I35" s="60">
        <f>IF(I8&gt;G8,1,0)</f>
        <v>0</v>
      </c>
      <c r="J35" s="60">
        <f>IF(J8&gt;L8,1,0)</f>
        <v>0</v>
      </c>
      <c r="K35" s="60"/>
      <c r="L35" s="60">
        <f>IF(L8&gt;J8,1,0)</f>
        <v>0</v>
      </c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1"/>
      <c r="C36" s="30" t="s">
        <v>24</v>
      </c>
      <c r="D36" s="60">
        <f aca="true" t="shared" si="7" ref="D36:D41">IF(D9&gt;F9,1,0)</f>
        <v>0</v>
      </c>
      <c r="E36" s="60"/>
      <c r="F36" s="60">
        <f aca="true" t="shared" si="8" ref="F36:F41">IF(F9&gt;D9,1,0)</f>
        <v>1</v>
      </c>
      <c r="G36" s="60">
        <f aca="true" t="shared" si="9" ref="G36:G41">IF(G9&gt;I9,1,0)</f>
        <v>1</v>
      </c>
      <c r="H36" s="60"/>
      <c r="I36" s="60">
        <f aca="true" t="shared" si="10" ref="I36:I41">IF(I9&gt;G9,1,0)</f>
        <v>0</v>
      </c>
      <c r="J36" s="60">
        <f aca="true" t="shared" si="11" ref="J36:J41">IF(J9&gt;L9,1,0)</f>
        <v>1</v>
      </c>
      <c r="K36" s="60"/>
      <c r="L36" s="60">
        <f aca="true" t="shared" si="12" ref="L36:L41">IF(L9&gt;J9,1,0)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30" t="s">
        <v>25</v>
      </c>
      <c r="D37" s="60">
        <f t="shared" si="7"/>
        <v>0</v>
      </c>
      <c r="E37" s="60"/>
      <c r="F37" s="60">
        <f t="shared" si="8"/>
        <v>1</v>
      </c>
      <c r="G37" s="60">
        <f t="shared" si="9"/>
        <v>1</v>
      </c>
      <c r="H37" s="60"/>
      <c r="I37" s="60">
        <f t="shared" si="10"/>
        <v>0</v>
      </c>
      <c r="J37" s="60">
        <f t="shared" si="11"/>
        <v>0</v>
      </c>
      <c r="K37" s="60"/>
      <c r="L37" s="60">
        <f t="shared" si="12"/>
        <v>1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2"/>
      <c r="C38" s="30" t="s">
        <v>14</v>
      </c>
      <c r="D38" s="60">
        <f t="shared" si="7"/>
        <v>0</v>
      </c>
      <c r="E38" s="60"/>
      <c r="F38" s="60">
        <f t="shared" si="8"/>
        <v>1</v>
      </c>
      <c r="G38" s="60">
        <f t="shared" si="9"/>
        <v>0</v>
      </c>
      <c r="H38" s="60"/>
      <c r="I38" s="60">
        <f t="shared" si="10"/>
        <v>1</v>
      </c>
      <c r="J38" s="60">
        <f t="shared" si="11"/>
        <v>0</v>
      </c>
      <c r="K38" s="60"/>
      <c r="L38" s="60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3:12" ht="12.75" hidden="1">
      <c r="C39" s="3" t="s">
        <v>98</v>
      </c>
      <c r="D39" s="60">
        <f t="shared" si="7"/>
        <v>1</v>
      </c>
      <c r="E39" s="60"/>
      <c r="F39" s="60">
        <f t="shared" si="8"/>
        <v>0</v>
      </c>
      <c r="G39" s="60">
        <f t="shared" si="9"/>
        <v>1</v>
      </c>
      <c r="H39" s="60"/>
      <c r="I39" s="60">
        <f t="shared" si="10"/>
        <v>0</v>
      </c>
      <c r="J39" s="60">
        <f t="shared" si="11"/>
        <v>0</v>
      </c>
      <c r="K39" s="60"/>
      <c r="L39" s="60">
        <f t="shared" si="12"/>
        <v>0</v>
      </c>
    </row>
    <row r="40" spans="3:12" ht="12.75" hidden="1">
      <c r="C40" s="3" t="s">
        <v>63</v>
      </c>
      <c r="D40" s="60">
        <f t="shared" si="7"/>
        <v>1</v>
      </c>
      <c r="E40" s="60"/>
      <c r="F40" s="60">
        <f t="shared" si="8"/>
        <v>0</v>
      </c>
      <c r="G40" s="60">
        <f t="shared" si="9"/>
        <v>1</v>
      </c>
      <c r="H40" s="60"/>
      <c r="I40" s="60">
        <f t="shared" si="10"/>
        <v>0</v>
      </c>
      <c r="J40" s="60">
        <f t="shared" si="11"/>
        <v>0</v>
      </c>
      <c r="K40" s="60"/>
      <c r="L40" s="60">
        <f t="shared" si="12"/>
        <v>0</v>
      </c>
    </row>
    <row r="41" spans="3:12" ht="12.75" hidden="1">
      <c r="C41" s="3" t="s">
        <v>15</v>
      </c>
      <c r="D41" s="60">
        <f t="shared" si="7"/>
        <v>1</v>
      </c>
      <c r="E41" s="60"/>
      <c r="F41" s="60">
        <f t="shared" si="8"/>
        <v>0</v>
      </c>
      <c r="G41" s="60">
        <f t="shared" si="9"/>
        <v>1</v>
      </c>
      <c r="H41" s="60"/>
      <c r="I41" s="60">
        <f t="shared" si="10"/>
        <v>0</v>
      </c>
      <c r="J41" s="60">
        <f t="shared" si="11"/>
        <v>0</v>
      </c>
      <c r="K41" s="60"/>
      <c r="L41" s="60">
        <f t="shared" si="12"/>
        <v>0</v>
      </c>
    </row>
    <row r="42" ht="12.75" hidden="1"/>
    <row r="43" ht="12.75" hidden="1">
      <c r="C43" s="3" t="s">
        <v>65</v>
      </c>
    </row>
  </sheetData>
  <sheetProtection/>
  <protectedRanges>
    <protectedRange sqref="B19:S20" name="Oblast8"/>
    <protectedRange sqref="L8:L14" name="Oblast7"/>
    <protectedRange sqref="J8:J14" name="Oblast6"/>
    <protectedRange sqref="I8:I14" name="Oblast5"/>
    <protectedRange sqref="G8:G14" name="Oblast4"/>
    <protectedRange sqref="F8:F14" name="Oblast3"/>
    <protectedRange sqref="D8:D14" name="Oblast2"/>
    <protectedRange sqref="B8:C14" name="Oblast1"/>
  </protectedRanges>
  <mergeCells count="9">
    <mergeCell ref="A1:S1"/>
    <mergeCell ref="M6:N6"/>
    <mergeCell ref="O6:P6"/>
    <mergeCell ref="Q6:R6"/>
    <mergeCell ref="D6:L6"/>
    <mergeCell ref="R3:S3"/>
    <mergeCell ref="R4:S4"/>
    <mergeCell ref="P3:Q3"/>
    <mergeCell ref="P4:Q4"/>
  </mergeCells>
  <printOptions horizontalCentered="1" verticalCentered="1"/>
  <pageMargins left="0.3937007874015748" right="0" top="0.3937007874015748" bottom="0.3937007874015748" header="0.3937007874015748" footer="0.3937007874015748"/>
  <pageSetup fitToHeight="1" fitToWidth="1" horizontalDpi="300" verticalDpi="3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115" zoomScaleNormal="115" zoomScalePageLayoutView="0" workbookViewId="0" topLeftCell="A4">
      <selection activeCell="C14" sqref="C14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9.5" customHeight="1" thickBot="1">
      <c r="A2" s="33" t="s">
        <v>1</v>
      </c>
      <c r="B2" s="34"/>
      <c r="C2" s="35" t="s">
        <v>64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63" t="s">
        <v>38</v>
      </c>
    </row>
    <row r="3" spans="1:19" ht="19.5" customHeight="1" thickTop="1">
      <c r="A3" s="4" t="s">
        <v>3</v>
      </c>
      <c r="B3" s="5"/>
      <c r="C3" s="64" t="str">
        <f>Los!B13</f>
        <v>SK Badminton Tábor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316" t="s">
        <v>19</v>
      </c>
      <c r="Q3" s="317"/>
      <c r="R3" s="312">
        <f>Los!C37</f>
        <v>41609</v>
      </c>
      <c r="S3" s="313"/>
    </row>
    <row r="4" spans="1:19" ht="19.5" customHeight="1">
      <c r="A4" s="4" t="s">
        <v>4</v>
      </c>
      <c r="B4" s="8"/>
      <c r="C4" s="65" t="str">
        <f>Los!C13</f>
        <v>Sokol Vodňany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318" t="s">
        <v>2</v>
      </c>
      <c r="Q4" s="319"/>
      <c r="R4" s="314" t="str">
        <f>Los!C42</f>
        <v>Vodňany</v>
      </c>
      <c r="S4" s="315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309" t="s">
        <v>8</v>
      </c>
      <c r="E6" s="310"/>
      <c r="F6" s="310"/>
      <c r="G6" s="310"/>
      <c r="H6" s="310"/>
      <c r="I6" s="310"/>
      <c r="J6" s="310"/>
      <c r="K6" s="310"/>
      <c r="L6" s="311"/>
      <c r="M6" s="307" t="s">
        <v>20</v>
      </c>
      <c r="N6" s="308"/>
      <c r="O6" s="307" t="s">
        <v>21</v>
      </c>
      <c r="P6" s="308"/>
      <c r="Q6" s="307" t="s">
        <v>22</v>
      </c>
      <c r="R6" s="308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62" t="s">
        <v>23</v>
      </c>
      <c r="B8" s="75" t="s">
        <v>127</v>
      </c>
      <c r="C8" s="75" t="s">
        <v>134</v>
      </c>
      <c r="D8" s="38">
        <v>7</v>
      </c>
      <c r="E8" s="39" t="s">
        <v>26</v>
      </c>
      <c r="F8" s="23">
        <v>21</v>
      </c>
      <c r="G8" s="38">
        <v>15</v>
      </c>
      <c r="H8" s="39" t="s">
        <v>26</v>
      </c>
      <c r="I8" s="23">
        <v>21</v>
      </c>
      <c r="J8" s="38"/>
      <c r="K8" s="39" t="s">
        <v>26</v>
      </c>
      <c r="L8" s="23"/>
      <c r="M8" s="42">
        <f aca="true" t="shared" si="0" ref="M8:M14">D8+G8+J8</f>
        <v>22</v>
      </c>
      <c r="N8" s="43">
        <f aca="true" t="shared" si="1" ref="N8:N14">F8+I8+L8</f>
        <v>42</v>
      </c>
      <c r="O8" s="24">
        <f>D35+G35+J35</f>
        <v>0</v>
      </c>
      <c r="P8" s="23">
        <f>F35+I35+L35</f>
        <v>2</v>
      </c>
      <c r="Q8" s="24">
        <f aca="true" t="shared" si="2" ref="Q8:Q14">IF(O8&gt;P8,1,0)</f>
        <v>0</v>
      </c>
      <c r="R8" s="23">
        <f aca="true" t="shared" si="3" ref="R8:R14">IF(P8&gt;O8,1,0)</f>
        <v>1</v>
      </c>
      <c r="S8" s="61" t="str">
        <f>C3</f>
        <v>SK Badminton Tábor</v>
      </c>
    </row>
    <row r="9" spans="1:19" ht="30" customHeight="1">
      <c r="A9" s="62" t="s">
        <v>24</v>
      </c>
      <c r="B9" s="75" t="s">
        <v>128</v>
      </c>
      <c r="C9" s="75" t="s">
        <v>135</v>
      </c>
      <c r="D9" s="38">
        <v>21</v>
      </c>
      <c r="E9" s="38" t="s">
        <v>26</v>
      </c>
      <c r="F9" s="23">
        <v>14</v>
      </c>
      <c r="G9" s="38">
        <v>21</v>
      </c>
      <c r="H9" s="38" t="s">
        <v>26</v>
      </c>
      <c r="I9" s="23">
        <v>18</v>
      </c>
      <c r="J9" s="38"/>
      <c r="K9" s="38" t="s">
        <v>26</v>
      </c>
      <c r="L9" s="23"/>
      <c r="M9" s="42">
        <f t="shared" si="0"/>
        <v>42</v>
      </c>
      <c r="N9" s="43">
        <f t="shared" si="1"/>
        <v>32</v>
      </c>
      <c r="O9" s="24">
        <f aca="true" t="shared" si="4" ref="O9:O14">D36+G36+J36</f>
        <v>2</v>
      </c>
      <c r="P9" s="23">
        <f aca="true" t="shared" si="5" ref="P9:P14">F36+I36+L36</f>
        <v>0</v>
      </c>
      <c r="Q9" s="24">
        <f t="shared" si="2"/>
        <v>1</v>
      </c>
      <c r="R9" s="23">
        <f t="shared" si="3"/>
        <v>0</v>
      </c>
      <c r="S9" s="61" t="str">
        <f>C4</f>
        <v>Sokol Vodňany</v>
      </c>
    </row>
    <row r="10" spans="1:19" ht="30" customHeight="1">
      <c r="A10" s="62" t="s">
        <v>25</v>
      </c>
      <c r="B10" s="75" t="s">
        <v>129</v>
      </c>
      <c r="C10" s="75" t="s">
        <v>136</v>
      </c>
      <c r="D10" s="38">
        <v>21</v>
      </c>
      <c r="E10" s="38" t="s">
        <v>26</v>
      </c>
      <c r="F10" s="23">
        <v>7</v>
      </c>
      <c r="G10" s="38">
        <v>21</v>
      </c>
      <c r="H10" s="38" t="s">
        <v>26</v>
      </c>
      <c r="I10" s="23">
        <v>11</v>
      </c>
      <c r="J10" s="38"/>
      <c r="K10" s="38" t="s">
        <v>26</v>
      </c>
      <c r="L10" s="23"/>
      <c r="M10" s="42">
        <f t="shared" si="0"/>
        <v>42</v>
      </c>
      <c r="N10" s="43">
        <f t="shared" si="1"/>
        <v>18</v>
      </c>
      <c r="O10" s="24">
        <f t="shared" si="4"/>
        <v>2</v>
      </c>
      <c r="P10" s="23">
        <f t="shared" si="5"/>
        <v>0</v>
      </c>
      <c r="Q10" s="24">
        <f t="shared" si="2"/>
        <v>1</v>
      </c>
      <c r="R10" s="23">
        <f t="shared" si="3"/>
        <v>0</v>
      </c>
      <c r="S10" s="61" t="str">
        <f>C3</f>
        <v>SK Badminton Tábor</v>
      </c>
    </row>
    <row r="11" spans="1:19" ht="30" customHeight="1">
      <c r="A11" s="62" t="s">
        <v>14</v>
      </c>
      <c r="B11" s="75" t="s">
        <v>130</v>
      </c>
      <c r="C11" s="75" t="s">
        <v>137</v>
      </c>
      <c r="D11" s="38">
        <v>21</v>
      </c>
      <c r="E11" s="38" t="s">
        <v>26</v>
      </c>
      <c r="F11" s="23">
        <v>17</v>
      </c>
      <c r="G11" s="38">
        <v>21</v>
      </c>
      <c r="H11" s="38" t="s">
        <v>26</v>
      </c>
      <c r="I11" s="23">
        <v>8</v>
      </c>
      <c r="J11" s="38"/>
      <c r="K11" s="38" t="s">
        <v>26</v>
      </c>
      <c r="L11" s="23"/>
      <c r="M11" s="42">
        <f t="shared" si="0"/>
        <v>42</v>
      </c>
      <c r="N11" s="43">
        <f t="shared" si="1"/>
        <v>25</v>
      </c>
      <c r="O11" s="24">
        <f t="shared" si="4"/>
        <v>2</v>
      </c>
      <c r="P11" s="23">
        <f t="shared" si="5"/>
        <v>0</v>
      </c>
      <c r="Q11" s="24">
        <f t="shared" si="2"/>
        <v>1</v>
      </c>
      <c r="R11" s="23">
        <f t="shared" si="3"/>
        <v>0</v>
      </c>
      <c r="S11" s="61" t="str">
        <f>C4</f>
        <v>Sokol Vodňany</v>
      </c>
    </row>
    <row r="12" spans="1:19" ht="30" customHeight="1">
      <c r="A12" s="62" t="s">
        <v>98</v>
      </c>
      <c r="B12" s="75" t="s">
        <v>131</v>
      </c>
      <c r="C12" s="75" t="s">
        <v>138</v>
      </c>
      <c r="D12" s="38">
        <v>7</v>
      </c>
      <c r="E12" s="38" t="s">
        <v>26</v>
      </c>
      <c r="F12" s="23">
        <v>21</v>
      </c>
      <c r="G12" s="38">
        <v>12</v>
      </c>
      <c r="H12" s="38" t="s">
        <v>26</v>
      </c>
      <c r="I12" s="23">
        <v>21</v>
      </c>
      <c r="J12" s="38"/>
      <c r="K12" s="38" t="s">
        <v>26</v>
      </c>
      <c r="L12" s="23"/>
      <c r="M12" s="42">
        <f t="shared" si="0"/>
        <v>19</v>
      </c>
      <c r="N12" s="43">
        <f t="shared" si="1"/>
        <v>42</v>
      </c>
      <c r="O12" s="24">
        <f t="shared" si="4"/>
        <v>0</v>
      </c>
      <c r="P12" s="23">
        <f t="shared" si="5"/>
        <v>2</v>
      </c>
      <c r="Q12" s="24">
        <f t="shared" si="2"/>
        <v>0</v>
      </c>
      <c r="R12" s="23">
        <f t="shared" si="3"/>
        <v>1</v>
      </c>
      <c r="S12" s="61" t="str">
        <f>C3</f>
        <v>SK Badminton Tábor</v>
      </c>
    </row>
    <row r="13" spans="1:19" ht="30" customHeight="1">
      <c r="A13" s="62" t="s">
        <v>63</v>
      </c>
      <c r="B13" s="75" t="s">
        <v>132</v>
      </c>
      <c r="C13" s="75" t="s">
        <v>139</v>
      </c>
      <c r="D13" s="38">
        <v>16</v>
      </c>
      <c r="E13" s="38" t="s">
        <v>26</v>
      </c>
      <c r="F13" s="23">
        <v>21</v>
      </c>
      <c r="G13" s="38">
        <v>21</v>
      </c>
      <c r="H13" s="38" t="s">
        <v>26</v>
      </c>
      <c r="I13" s="23">
        <v>14</v>
      </c>
      <c r="J13" s="38">
        <v>18</v>
      </c>
      <c r="K13" s="38" t="s">
        <v>26</v>
      </c>
      <c r="L13" s="23">
        <v>21</v>
      </c>
      <c r="M13" s="42">
        <f t="shared" si="0"/>
        <v>55</v>
      </c>
      <c r="N13" s="43">
        <f t="shared" si="1"/>
        <v>56</v>
      </c>
      <c r="O13" s="24">
        <f t="shared" si="4"/>
        <v>1</v>
      </c>
      <c r="P13" s="23">
        <f t="shared" si="5"/>
        <v>2</v>
      </c>
      <c r="Q13" s="24">
        <f t="shared" si="2"/>
        <v>0</v>
      </c>
      <c r="R13" s="23">
        <f t="shared" si="3"/>
        <v>1</v>
      </c>
      <c r="S13" s="61" t="str">
        <f>C4</f>
        <v>Sokol Vodňany</v>
      </c>
    </row>
    <row r="14" spans="1:19" ht="30" customHeight="1" thickBot="1">
      <c r="A14" s="62" t="s">
        <v>15</v>
      </c>
      <c r="B14" s="75" t="s">
        <v>133</v>
      </c>
      <c r="C14" s="75" t="s">
        <v>140</v>
      </c>
      <c r="D14" s="38">
        <v>21</v>
      </c>
      <c r="E14" s="38" t="s">
        <v>26</v>
      </c>
      <c r="F14" s="23">
        <v>18</v>
      </c>
      <c r="G14" s="38">
        <v>18</v>
      </c>
      <c r="H14" s="38" t="s">
        <v>26</v>
      </c>
      <c r="I14" s="23">
        <v>21</v>
      </c>
      <c r="J14" s="38">
        <v>17</v>
      </c>
      <c r="K14" s="38" t="s">
        <v>26</v>
      </c>
      <c r="L14" s="23">
        <v>21</v>
      </c>
      <c r="M14" s="42">
        <f t="shared" si="0"/>
        <v>56</v>
      </c>
      <c r="N14" s="43">
        <f t="shared" si="1"/>
        <v>60</v>
      </c>
      <c r="O14" s="24">
        <f t="shared" si="4"/>
        <v>1</v>
      </c>
      <c r="P14" s="23">
        <f t="shared" si="5"/>
        <v>2</v>
      </c>
      <c r="Q14" s="24">
        <f t="shared" si="2"/>
        <v>0</v>
      </c>
      <c r="R14" s="23">
        <f t="shared" si="3"/>
        <v>1</v>
      </c>
      <c r="S14" s="61" t="str">
        <f>C3</f>
        <v>SK Badminton Tábor</v>
      </c>
    </row>
    <row r="15" spans="1:19" ht="34.5" customHeight="1" thickBot="1">
      <c r="A15" s="69" t="s">
        <v>10</v>
      </c>
      <c r="B15" s="70" t="str">
        <f>IF(Q15+R15=0,C44,IF(Q15=R15,C43,IF(Q15&gt;R15,C3,C4)))</f>
        <v>Sokol Vodňany</v>
      </c>
      <c r="C15" s="71"/>
      <c r="D15" s="72"/>
      <c r="E15" s="72"/>
      <c r="F15" s="72"/>
      <c r="G15" s="72"/>
      <c r="H15" s="72"/>
      <c r="I15" s="72"/>
      <c r="J15" s="72"/>
      <c r="K15" s="72"/>
      <c r="L15" s="73"/>
      <c r="M15" s="44">
        <f aca="true" t="shared" si="6" ref="M15:R15">SUM(M8:M14)</f>
        <v>278</v>
      </c>
      <c r="N15" s="45">
        <f t="shared" si="6"/>
        <v>275</v>
      </c>
      <c r="O15" s="44">
        <f t="shared" si="6"/>
        <v>8</v>
      </c>
      <c r="P15" s="46">
        <f t="shared" si="6"/>
        <v>8</v>
      </c>
      <c r="Q15" s="44">
        <f t="shared" si="6"/>
        <v>3</v>
      </c>
      <c r="R15" s="45">
        <f t="shared" si="6"/>
        <v>4</v>
      </c>
      <c r="S15" s="1"/>
    </row>
    <row r="16" spans="4:19" ht="15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 t="s">
        <v>11</v>
      </c>
    </row>
    <row r="17" ht="12.75">
      <c r="A17" s="28" t="s">
        <v>12</v>
      </c>
    </row>
    <row r="19" spans="1:2" ht="19.5" customHeight="1">
      <c r="A19" s="29" t="s">
        <v>13</v>
      </c>
      <c r="B19" s="3" t="s">
        <v>16</v>
      </c>
    </row>
    <row r="20" spans="1:2" ht="19.5" customHeight="1">
      <c r="A20" s="27"/>
      <c r="B20" s="3" t="s">
        <v>16</v>
      </c>
    </row>
    <row r="22" spans="1:20" ht="12.75">
      <c r="A22" s="31" t="s">
        <v>17</v>
      </c>
      <c r="C22" s="30"/>
      <c r="D22" s="31" t="s">
        <v>18</v>
      </c>
      <c r="E22" s="31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31"/>
      <c r="C23" s="30"/>
      <c r="D23" s="31"/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 hidden="1">
      <c r="A35" s="32"/>
      <c r="C35" s="30" t="s">
        <v>23</v>
      </c>
      <c r="D35" s="60">
        <f>IF(D8&gt;F8,1,0)</f>
        <v>0</v>
      </c>
      <c r="E35" s="60"/>
      <c r="F35" s="60">
        <f>IF(F8&gt;D8,1,0)</f>
        <v>1</v>
      </c>
      <c r="G35" s="60">
        <f>IF(G8&gt;I8,1,0)</f>
        <v>0</v>
      </c>
      <c r="H35" s="60"/>
      <c r="I35" s="60">
        <f>IF(I8&gt;G8,1,0)</f>
        <v>1</v>
      </c>
      <c r="J35" s="60">
        <f>IF(J8&gt;L8,1,0)</f>
        <v>0</v>
      </c>
      <c r="K35" s="60"/>
      <c r="L35" s="60">
        <f>IF(L8&gt;J8,1,0)</f>
        <v>0</v>
      </c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1"/>
      <c r="C36" s="30" t="s">
        <v>24</v>
      </c>
      <c r="D36" s="60">
        <f aca="true" t="shared" si="7" ref="D36:D41">IF(D9&gt;F9,1,0)</f>
        <v>1</v>
      </c>
      <c r="E36" s="60"/>
      <c r="F36" s="60">
        <f aca="true" t="shared" si="8" ref="F36:F41">IF(F9&gt;D9,1,0)</f>
        <v>0</v>
      </c>
      <c r="G36" s="60">
        <f aca="true" t="shared" si="9" ref="G36:G41">IF(G9&gt;I9,1,0)</f>
        <v>1</v>
      </c>
      <c r="H36" s="60"/>
      <c r="I36" s="60">
        <f aca="true" t="shared" si="10" ref="I36:I41">IF(I9&gt;G9,1,0)</f>
        <v>0</v>
      </c>
      <c r="J36" s="60">
        <f aca="true" t="shared" si="11" ref="J36:J41">IF(J9&gt;L9,1,0)</f>
        <v>0</v>
      </c>
      <c r="K36" s="60"/>
      <c r="L36" s="60">
        <f aca="true" t="shared" si="12" ref="L36:L41">IF(L9&gt;J9,1,0)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30" t="s">
        <v>25</v>
      </c>
      <c r="D37" s="60">
        <f t="shared" si="7"/>
        <v>1</v>
      </c>
      <c r="E37" s="60"/>
      <c r="F37" s="60">
        <f t="shared" si="8"/>
        <v>0</v>
      </c>
      <c r="G37" s="60">
        <f t="shared" si="9"/>
        <v>1</v>
      </c>
      <c r="H37" s="60"/>
      <c r="I37" s="60">
        <f t="shared" si="10"/>
        <v>0</v>
      </c>
      <c r="J37" s="60">
        <f t="shared" si="11"/>
        <v>0</v>
      </c>
      <c r="K37" s="60"/>
      <c r="L37" s="60">
        <f t="shared" si="12"/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2"/>
      <c r="C38" s="30" t="s">
        <v>14</v>
      </c>
      <c r="D38" s="60">
        <f t="shared" si="7"/>
        <v>1</v>
      </c>
      <c r="E38" s="60"/>
      <c r="F38" s="60">
        <f t="shared" si="8"/>
        <v>0</v>
      </c>
      <c r="G38" s="60">
        <f t="shared" si="9"/>
        <v>1</v>
      </c>
      <c r="H38" s="60"/>
      <c r="I38" s="60">
        <f t="shared" si="10"/>
        <v>0</v>
      </c>
      <c r="J38" s="60">
        <f t="shared" si="11"/>
        <v>0</v>
      </c>
      <c r="K38" s="60"/>
      <c r="L38" s="60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3:12" ht="12.75" hidden="1">
      <c r="C39" s="3" t="s">
        <v>98</v>
      </c>
      <c r="D39" s="60">
        <f t="shared" si="7"/>
        <v>0</v>
      </c>
      <c r="E39" s="60"/>
      <c r="F39" s="60">
        <f t="shared" si="8"/>
        <v>1</v>
      </c>
      <c r="G39" s="60">
        <f t="shared" si="9"/>
        <v>0</v>
      </c>
      <c r="H39" s="60"/>
      <c r="I39" s="60">
        <f t="shared" si="10"/>
        <v>1</v>
      </c>
      <c r="J39" s="60">
        <f t="shared" si="11"/>
        <v>0</v>
      </c>
      <c r="K39" s="60"/>
      <c r="L39" s="60">
        <f t="shared" si="12"/>
        <v>0</v>
      </c>
    </row>
    <row r="40" spans="3:12" ht="12.75" hidden="1">
      <c r="C40" s="3" t="s">
        <v>63</v>
      </c>
      <c r="D40" s="60">
        <f t="shared" si="7"/>
        <v>0</v>
      </c>
      <c r="E40" s="60"/>
      <c r="F40" s="60">
        <f t="shared" si="8"/>
        <v>1</v>
      </c>
      <c r="G40" s="60">
        <f t="shared" si="9"/>
        <v>1</v>
      </c>
      <c r="H40" s="60"/>
      <c r="I40" s="60">
        <f t="shared" si="10"/>
        <v>0</v>
      </c>
      <c r="J40" s="60">
        <f t="shared" si="11"/>
        <v>0</v>
      </c>
      <c r="K40" s="60"/>
      <c r="L40" s="60">
        <f t="shared" si="12"/>
        <v>1</v>
      </c>
    </row>
    <row r="41" spans="3:12" ht="12.75" hidden="1">
      <c r="C41" s="3" t="s">
        <v>15</v>
      </c>
      <c r="D41" s="60">
        <f t="shared" si="7"/>
        <v>1</v>
      </c>
      <c r="E41" s="60"/>
      <c r="F41" s="60">
        <f t="shared" si="8"/>
        <v>0</v>
      </c>
      <c r="G41" s="60">
        <f t="shared" si="9"/>
        <v>0</v>
      </c>
      <c r="H41" s="60"/>
      <c r="I41" s="60">
        <f t="shared" si="10"/>
        <v>1</v>
      </c>
      <c r="J41" s="60">
        <f t="shared" si="11"/>
        <v>0</v>
      </c>
      <c r="K41" s="60"/>
      <c r="L41" s="60">
        <f t="shared" si="12"/>
        <v>1</v>
      </c>
    </row>
    <row r="42" ht="12.75" hidden="1"/>
    <row r="43" ht="12.75" hidden="1">
      <c r="C43" s="3" t="s">
        <v>65</v>
      </c>
    </row>
  </sheetData>
  <sheetProtection/>
  <protectedRanges>
    <protectedRange sqref="B19:S20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C11" name="Oblast1"/>
    <protectedRange sqref="L12:L14" name="Oblast7_2"/>
    <protectedRange sqref="J12:J14" name="Oblast6_2"/>
    <protectedRange sqref="I12:I14" name="Oblast5_2"/>
    <protectedRange sqref="G12:G14" name="Oblast4_2"/>
    <protectedRange sqref="F12:F14" name="Oblast3_2"/>
    <protectedRange sqref="D12:D14" name="Oblast2_2"/>
    <protectedRange sqref="B12:C14" name="Oblast1_2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115" zoomScaleNormal="115" zoomScalePageLayoutView="0" workbookViewId="0" topLeftCell="A4">
      <selection activeCell="J14" sqref="J14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9.5" customHeight="1" thickBot="1">
      <c r="A2" s="33" t="s">
        <v>1</v>
      </c>
      <c r="B2" s="34"/>
      <c r="C2" s="35" t="s">
        <v>64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63" t="s">
        <v>45</v>
      </c>
    </row>
    <row r="3" spans="1:19" ht="19.5" customHeight="1" thickTop="1">
      <c r="A3" s="4" t="s">
        <v>3</v>
      </c>
      <c r="B3" s="5"/>
      <c r="C3" s="64" t="str">
        <f>Los!B17</f>
        <v>Sokol České Budějovice "C"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316" t="s">
        <v>19</v>
      </c>
      <c r="Q3" s="317"/>
      <c r="R3" s="312">
        <f>Los!C37</f>
        <v>41609</v>
      </c>
      <c r="S3" s="313"/>
    </row>
    <row r="4" spans="1:19" ht="19.5" customHeight="1">
      <c r="A4" s="4" t="s">
        <v>4</v>
      </c>
      <c r="B4" s="8"/>
      <c r="C4" s="65" t="str">
        <f>Los!C17</f>
        <v>SK Badminton Tábor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318" t="s">
        <v>2</v>
      </c>
      <c r="Q4" s="319"/>
      <c r="R4" s="314" t="str">
        <f>Los!C42</f>
        <v>Vodňany</v>
      </c>
      <c r="S4" s="315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309" t="s">
        <v>8</v>
      </c>
      <c r="E6" s="310"/>
      <c r="F6" s="310"/>
      <c r="G6" s="310"/>
      <c r="H6" s="310"/>
      <c r="I6" s="310"/>
      <c r="J6" s="310"/>
      <c r="K6" s="310"/>
      <c r="L6" s="311"/>
      <c r="M6" s="307" t="s">
        <v>20</v>
      </c>
      <c r="N6" s="308"/>
      <c r="O6" s="307" t="s">
        <v>21</v>
      </c>
      <c r="P6" s="308"/>
      <c r="Q6" s="307" t="s">
        <v>22</v>
      </c>
      <c r="R6" s="308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62" t="s">
        <v>23</v>
      </c>
      <c r="B8" s="75" t="s">
        <v>120</v>
      </c>
      <c r="C8" s="75" t="s">
        <v>127</v>
      </c>
      <c r="D8" s="38">
        <v>21</v>
      </c>
      <c r="E8" s="39" t="s">
        <v>26</v>
      </c>
      <c r="F8" s="23">
        <v>13</v>
      </c>
      <c r="G8" s="38">
        <v>21</v>
      </c>
      <c r="H8" s="39" t="s">
        <v>26</v>
      </c>
      <c r="I8" s="23">
        <v>12</v>
      </c>
      <c r="J8" s="38"/>
      <c r="K8" s="39" t="s">
        <v>26</v>
      </c>
      <c r="L8" s="23"/>
      <c r="M8" s="42">
        <f aca="true" t="shared" si="0" ref="M8:M14">D8+G8+J8</f>
        <v>42</v>
      </c>
      <c r="N8" s="43">
        <f aca="true" t="shared" si="1" ref="N8:N14">F8+I8+L8</f>
        <v>25</v>
      </c>
      <c r="O8" s="24">
        <f>D35+G35+J35</f>
        <v>2</v>
      </c>
      <c r="P8" s="23">
        <f>F35+I35+L35</f>
        <v>0</v>
      </c>
      <c r="Q8" s="24">
        <f aca="true" t="shared" si="2" ref="Q8:Q14">IF(O8&gt;P8,1,0)</f>
        <v>1</v>
      </c>
      <c r="R8" s="23">
        <f aca="true" t="shared" si="3" ref="R8:R14">IF(P8&gt;O8,1,0)</f>
        <v>0</v>
      </c>
      <c r="S8" s="61" t="str">
        <f>C3</f>
        <v>Sokol České Budějovice "C"</v>
      </c>
    </row>
    <row r="9" spans="1:19" ht="30" customHeight="1">
      <c r="A9" s="62" t="s">
        <v>24</v>
      </c>
      <c r="B9" s="75" t="s">
        <v>121</v>
      </c>
      <c r="C9" s="75" t="s">
        <v>141</v>
      </c>
      <c r="D9" s="38">
        <v>20</v>
      </c>
      <c r="E9" s="38" t="s">
        <v>26</v>
      </c>
      <c r="F9" s="23">
        <v>22</v>
      </c>
      <c r="G9" s="38">
        <v>14</v>
      </c>
      <c r="H9" s="38" t="s">
        <v>26</v>
      </c>
      <c r="I9" s="23">
        <v>21</v>
      </c>
      <c r="J9" s="38"/>
      <c r="K9" s="38" t="s">
        <v>26</v>
      </c>
      <c r="L9" s="23"/>
      <c r="M9" s="42">
        <f t="shared" si="0"/>
        <v>34</v>
      </c>
      <c r="N9" s="43">
        <f t="shared" si="1"/>
        <v>43</v>
      </c>
      <c r="O9" s="24">
        <f aca="true" t="shared" si="4" ref="O9:O14">D36+G36+J36</f>
        <v>0</v>
      </c>
      <c r="P9" s="23">
        <f aca="true" t="shared" si="5" ref="P9:P14">F36+I36+L36</f>
        <v>2</v>
      </c>
      <c r="Q9" s="24">
        <f t="shared" si="2"/>
        <v>0</v>
      </c>
      <c r="R9" s="23">
        <f t="shared" si="3"/>
        <v>1</v>
      </c>
      <c r="S9" s="61" t="str">
        <f>C4</f>
        <v>SK Badminton Tábor</v>
      </c>
    </row>
    <row r="10" spans="1:19" ht="30" customHeight="1">
      <c r="A10" s="62" t="s">
        <v>25</v>
      </c>
      <c r="B10" s="75" t="s">
        <v>122</v>
      </c>
      <c r="C10" s="75" t="s">
        <v>129</v>
      </c>
      <c r="D10" s="38">
        <v>21</v>
      </c>
      <c r="E10" s="38" t="s">
        <v>26</v>
      </c>
      <c r="F10" s="23">
        <v>17</v>
      </c>
      <c r="G10" s="38">
        <v>21</v>
      </c>
      <c r="H10" s="38" t="s">
        <v>26</v>
      </c>
      <c r="I10" s="23">
        <v>10</v>
      </c>
      <c r="J10" s="38"/>
      <c r="K10" s="38" t="s">
        <v>26</v>
      </c>
      <c r="L10" s="23"/>
      <c r="M10" s="42">
        <f t="shared" si="0"/>
        <v>42</v>
      </c>
      <c r="N10" s="43">
        <f t="shared" si="1"/>
        <v>27</v>
      </c>
      <c r="O10" s="24">
        <f t="shared" si="4"/>
        <v>2</v>
      </c>
      <c r="P10" s="23">
        <f t="shared" si="5"/>
        <v>0</v>
      </c>
      <c r="Q10" s="24">
        <f t="shared" si="2"/>
        <v>1</v>
      </c>
      <c r="R10" s="23">
        <f t="shared" si="3"/>
        <v>0</v>
      </c>
      <c r="S10" s="61" t="str">
        <f>C3</f>
        <v>Sokol České Budějovice "C"</v>
      </c>
    </row>
    <row r="11" spans="1:19" ht="30" customHeight="1">
      <c r="A11" s="62" t="s">
        <v>14</v>
      </c>
      <c r="B11" s="75" t="s">
        <v>123</v>
      </c>
      <c r="C11" s="75" t="s">
        <v>130</v>
      </c>
      <c r="D11" s="38">
        <v>21</v>
      </c>
      <c r="E11" s="38" t="s">
        <v>26</v>
      </c>
      <c r="F11" s="23">
        <v>18</v>
      </c>
      <c r="G11" s="38">
        <v>18</v>
      </c>
      <c r="H11" s="38" t="s">
        <v>26</v>
      </c>
      <c r="I11" s="23">
        <v>21</v>
      </c>
      <c r="J11" s="38">
        <v>7</v>
      </c>
      <c r="K11" s="38" t="s">
        <v>26</v>
      </c>
      <c r="L11" s="23">
        <v>21</v>
      </c>
      <c r="M11" s="42">
        <f t="shared" si="0"/>
        <v>46</v>
      </c>
      <c r="N11" s="43">
        <f t="shared" si="1"/>
        <v>60</v>
      </c>
      <c r="O11" s="24">
        <f t="shared" si="4"/>
        <v>1</v>
      </c>
      <c r="P11" s="23">
        <f t="shared" si="5"/>
        <v>2</v>
      </c>
      <c r="Q11" s="24">
        <f t="shared" si="2"/>
        <v>0</v>
      </c>
      <c r="R11" s="23">
        <f t="shared" si="3"/>
        <v>1</v>
      </c>
      <c r="S11" s="61" t="str">
        <f>C4</f>
        <v>SK Badminton Tábor</v>
      </c>
    </row>
    <row r="12" spans="1:19" ht="30" customHeight="1">
      <c r="A12" s="62" t="s">
        <v>98</v>
      </c>
      <c r="B12" s="75" t="s">
        <v>124</v>
      </c>
      <c r="C12" s="75" t="s">
        <v>131</v>
      </c>
      <c r="D12" s="38">
        <v>0</v>
      </c>
      <c r="E12" s="38" t="s">
        <v>26</v>
      </c>
      <c r="F12" s="23">
        <v>21</v>
      </c>
      <c r="G12" s="38">
        <v>0</v>
      </c>
      <c r="H12" s="38" t="s">
        <v>26</v>
      </c>
      <c r="I12" s="23">
        <v>21</v>
      </c>
      <c r="J12" s="38"/>
      <c r="K12" s="38" t="s">
        <v>26</v>
      </c>
      <c r="L12" s="23"/>
      <c r="M12" s="42">
        <f t="shared" si="0"/>
        <v>0</v>
      </c>
      <c r="N12" s="43">
        <f t="shared" si="1"/>
        <v>42</v>
      </c>
      <c r="O12" s="24">
        <f t="shared" si="4"/>
        <v>0</v>
      </c>
      <c r="P12" s="23">
        <f t="shared" si="5"/>
        <v>2</v>
      </c>
      <c r="Q12" s="24">
        <f t="shared" si="2"/>
        <v>0</v>
      </c>
      <c r="R12" s="23">
        <f t="shared" si="3"/>
        <v>1</v>
      </c>
      <c r="S12" s="61" t="str">
        <f>C3</f>
        <v>Sokol České Budějovice "C"</v>
      </c>
    </row>
    <row r="13" spans="1:19" ht="30" customHeight="1">
      <c r="A13" s="62" t="s">
        <v>63</v>
      </c>
      <c r="B13" s="75" t="s">
        <v>125</v>
      </c>
      <c r="C13" s="75" t="s">
        <v>142</v>
      </c>
      <c r="D13" s="38">
        <v>21</v>
      </c>
      <c r="E13" s="38" t="s">
        <v>26</v>
      </c>
      <c r="F13" s="23">
        <v>15</v>
      </c>
      <c r="G13" s="38">
        <v>21</v>
      </c>
      <c r="H13" s="38" t="s">
        <v>26</v>
      </c>
      <c r="I13" s="23">
        <v>16</v>
      </c>
      <c r="J13" s="38"/>
      <c r="K13" s="38" t="s">
        <v>26</v>
      </c>
      <c r="L13" s="23"/>
      <c r="M13" s="42">
        <f t="shared" si="0"/>
        <v>42</v>
      </c>
      <c r="N13" s="43">
        <f t="shared" si="1"/>
        <v>31</v>
      </c>
      <c r="O13" s="24">
        <f t="shared" si="4"/>
        <v>2</v>
      </c>
      <c r="P13" s="23">
        <f t="shared" si="5"/>
        <v>0</v>
      </c>
      <c r="Q13" s="24">
        <f t="shared" si="2"/>
        <v>1</v>
      </c>
      <c r="R13" s="23">
        <f t="shared" si="3"/>
        <v>0</v>
      </c>
      <c r="S13" s="61" t="str">
        <f>C4</f>
        <v>SK Badminton Tábor</v>
      </c>
    </row>
    <row r="14" spans="1:19" ht="30" customHeight="1" thickBot="1">
      <c r="A14" s="62" t="s">
        <v>15</v>
      </c>
      <c r="B14" s="75" t="s">
        <v>126</v>
      </c>
      <c r="C14" s="75" t="s">
        <v>133</v>
      </c>
      <c r="D14" s="38">
        <v>21</v>
      </c>
      <c r="E14" s="38" t="s">
        <v>26</v>
      </c>
      <c r="F14" s="23">
        <v>12</v>
      </c>
      <c r="G14" s="38">
        <v>21</v>
      </c>
      <c r="H14" s="38" t="s">
        <v>26</v>
      </c>
      <c r="I14" s="23">
        <v>18</v>
      </c>
      <c r="J14" s="38"/>
      <c r="K14" s="38" t="s">
        <v>26</v>
      </c>
      <c r="L14" s="23"/>
      <c r="M14" s="42">
        <f t="shared" si="0"/>
        <v>42</v>
      </c>
      <c r="N14" s="43">
        <f t="shared" si="1"/>
        <v>30</v>
      </c>
      <c r="O14" s="24">
        <f t="shared" si="4"/>
        <v>2</v>
      </c>
      <c r="P14" s="23">
        <f t="shared" si="5"/>
        <v>0</v>
      </c>
      <c r="Q14" s="24">
        <f t="shared" si="2"/>
        <v>1</v>
      </c>
      <c r="R14" s="23">
        <f t="shared" si="3"/>
        <v>0</v>
      </c>
      <c r="S14" s="61" t="str">
        <f>C3</f>
        <v>Sokol České Budějovice "C"</v>
      </c>
    </row>
    <row r="15" spans="1:19" ht="34.5" customHeight="1" thickBot="1">
      <c r="A15" s="69" t="s">
        <v>10</v>
      </c>
      <c r="B15" s="70" t="str">
        <f>IF(Q15+R15=0,C44,IF(Q15=R15,C43,IF(Q15&gt;R15,C3,C4)))</f>
        <v>Sokol České Budějovice "C"</v>
      </c>
      <c r="C15" s="71"/>
      <c r="D15" s="72"/>
      <c r="E15" s="72"/>
      <c r="F15" s="72"/>
      <c r="G15" s="72"/>
      <c r="H15" s="72"/>
      <c r="I15" s="72"/>
      <c r="J15" s="72"/>
      <c r="K15" s="72"/>
      <c r="L15" s="73"/>
      <c r="M15" s="44">
        <f aca="true" t="shared" si="6" ref="M15:R15">SUM(M8:M14)</f>
        <v>248</v>
      </c>
      <c r="N15" s="45">
        <f t="shared" si="6"/>
        <v>258</v>
      </c>
      <c r="O15" s="44">
        <f t="shared" si="6"/>
        <v>9</v>
      </c>
      <c r="P15" s="46">
        <f t="shared" si="6"/>
        <v>6</v>
      </c>
      <c r="Q15" s="44">
        <f t="shared" si="6"/>
        <v>4</v>
      </c>
      <c r="R15" s="45">
        <f t="shared" si="6"/>
        <v>3</v>
      </c>
      <c r="S15" s="1"/>
    </row>
    <row r="16" spans="4:19" ht="15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 t="s">
        <v>11</v>
      </c>
    </row>
    <row r="17" ht="12.75">
      <c r="A17" s="28" t="s">
        <v>12</v>
      </c>
    </row>
    <row r="19" spans="1:2" ht="19.5" customHeight="1">
      <c r="A19" s="29" t="s">
        <v>13</v>
      </c>
      <c r="B19" s="3" t="s">
        <v>16</v>
      </c>
    </row>
    <row r="20" spans="1:2" ht="19.5" customHeight="1">
      <c r="A20" s="27"/>
      <c r="B20" s="3" t="s">
        <v>16</v>
      </c>
    </row>
    <row r="22" spans="1:20" ht="12.75">
      <c r="A22" s="31" t="s">
        <v>17</v>
      </c>
      <c r="C22" s="30"/>
      <c r="D22" s="31" t="s">
        <v>18</v>
      </c>
      <c r="E22" s="31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31"/>
      <c r="C23" s="30"/>
      <c r="D23" s="31"/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 hidden="1">
      <c r="A35" s="32"/>
      <c r="C35" s="30" t="s">
        <v>23</v>
      </c>
      <c r="D35" s="60">
        <f>IF(D8&gt;F8,1,0)</f>
        <v>1</v>
      </c>
      <c r="E35" s="60"/>
      <c r="F35" s="60">
        <f>IF(F8&gt;D8,1,0)</f>
        <v>0</v>
      </c>
      <c r="G35" s="60">
        <f>IF(G8&gt;I8,1,0)</f>
        <v>1</v>
      </c>
      <c r="H35" s="60"/>
      <c r="I35" s="60">
        <f>IF(I8&gt;G8,1,0)</f>
        <v>0</v>
      </c>
      <c r="J35" s="60">
        <f>IF(J8&gt;L8,1,0)</f>
        <v>0</v>
      </c>
      <c r="K35" s="60"/>
      <c r="L35" s="60">
        <f>IF(L8&gt;J8,1,0)</f>
        <v>0</v>
      </c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1"/>
      <c r="C36" s="30" t="s">
        <v>24</v>
      </c>
      <c r="D36" s="60">
        <f aca="true" t="shared" si="7" ref="D36:D41">IF(D9&gt;F9,1,0)</f>
        <v>0</v>
      </c>
      <c r="E36" s="60"/>
      <c r="F36" s="60">
        <f aca="true" t="shared" si="8" ref="F36:F41">IF(F9&gt;D9,1,0)</f>
        <v>1</v>
      </c>
      <c r="G36" s="60">
        <f aca="true" t="shared" si="9" ref="G36:G41">IF(G9&gt;I9,1,0)</f>
        <v>0</v>
      </c>
      <c r="H36" s="60"/>
      <c r="I36" s="60">
        <f aca="true" t="shared" si="10" ref="I36:I41">IF(I9&gt;G9,1,0)</f>
        <v>1</v>
      </c>
      <c r="J36" s="60">
        <f aca="true" t="shared" si="11" ref="J36:J41">IF(J9&gt;L9,1,0)</f>
        <v>0</v>
      </c>
      <c r="K36" s="60"/>
      <c r="L36" s="60">
        <f aca="true" t="shared" si="12" ref="L36:L41">IF(L9&gt;J9,1,0)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30" t="s">
        <v>25</v>
      </c>
      <c r="D37" s="60">
        <f t="shared" si="7"/>
        <v>1</v>
      </c>
      <c r="E37" s="60"/>
      <c r="F37" s="60">
        <f t="shared" si="8"/>
        <v>0</v>
      </c>
      <c r="G37" s="60">
        <f t="shared" si="9"/>
        <v>1</v>
      </c>
      <c r="H37" s="60"/>
      <c r="I37" s="60">
        <f t="shared" si="10"/>
        <v>0</v>
      </c>
      <c r="J37" s="60">
        <f t="shared" si="11"/>
        <v>0</v>
      </c>
      <c r="K37" s="60"/>
      <c r="L37" s="60">
        <f t="shared" si="12"/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2"/>
      <c r="C38" s="30" t="s">
        <v>14</v>
      </c>
      <c r="D38" s="60">
        <f t="shared" si="7"/>
        <v>1</v>
      </c>
      <c r="E38" s="60"/>
      <c r="F38" s="60">
        <f t="shared" si="8"/>
        <v>0</v>
      </c>
      <c r="G38" s="60">
        <f t="shared" si="9"/>
        <v>0</v>
      </c>
      <c r="H38" s="60"/>
      <c r="I38" s="60">
        <f t="shared" si="10"/>
        <v>1</v>
      </c>
      <c r="J38" s="60">
        <f t="shared" si="11"/>
        <v>0</v>
      </c>
      <c r="K38" s="60"/>
      <c r="L38" s="60">
        <f t="shared" si="12"/>
        <v>1</v>
      </c>
      <c r="M38" s="30"/>
      <c r="N38" s="30"/>
      <c r="O38" s="30"/>
      <c r="P38" s="30"/>
      <c r="Q38" s="30"/>
      <c r="R38" s="30"/>
      <c r="S38" s="30"/>
      <c r="T38" s="30"/>
    </row>
    <row r="39" spans="3:12" ht="12.75" hidden="1">
      <c r="C39" s="3" t="s">
        <v>98</v>
      </c>
      <c r="D39" s="60">
        <f t="shared" si="7"/>
        <v>0</v>
      </c>
      <c r="E39" s="60"/>
      <c r="F39" s="60">
        <f t="shared" si="8"/>
        <v>1</v>
      </c>
      <c r="G39" s="60">
        <f t="shared" si="9"/>
        <v>0</v>
      </c>
      <c r="H39" s="60"/>
      <c r="I39" s="60">
        <f t="shared" si="10"/>
        <v>1</v>
      </c>
      <c r="J39" s="60">
        <f t="shared" si="11"/>
        <v>0</v>
      </c>
      <c r="K39" s="60"/>
      <c r="L39" s="60">
        <f t="shared" si="12"/>
        <v>0</v>
      </c>
    </row>
    <row r="40" spans="3:12" ht="12.75" hidden="1">
      <c r="C40" s="3" t="s">
        <v>63</v>
      </c>
      <c r="D40" s="60">
        <f t="shared" si="7"/>
        <v>1</v>
      </c>
      <c r="E40" s="60"/>
      <c r="F40" s="60">
        <f t="shared" si="8"/>
        <v>0</v>
      </c>
      <c r="G40" s="60">
        <f t="shared" si="9"/>
        <v>1</v>
      </c>
      <c r="H40" s="60"/>
      <c r="I40" s="60">
        <f t="shared" si="10"/>
        <v>0</v>
      </c>
      <c r="J40" s="60">
        <f t="shared" si="11"/>
        <v>0</v>
      </c>
      <c r="K40" s="60"/>
      <c r="L40" s="60">
        <f t="shared" si="12"/>
        <v>0</v>
      </c>
    </row>
    <row r="41" spans="3:12" ht="12.75" hidden="1">
      <c r="C41" s="3" t="s">
        <v>15</v>
      </c>
      <c r="D41" s="60">
        <f t="shared" si="7"/>
        <v>1</v>
      </c>
      <c r="E41" s="60"/>
      <c r="F41" s="60">
        <f t="shared" si="8"/>
        <v>0</v>
      </c>
      <c r="G41" s="60">
        <f t="shared" si="9"/>
        <v>1</v>
      </c>
      <c r="H41" s="60"/>
      <c r="I41" s="60">
        <f t="shared" si="10"/>
        <v>0</v>
      </c>
      <c r="J41" s="60">
        <f t="shared" si="11"/>
        <v>0</v>
      </c>
      <c r="K41" s="60"/>
      <c r="L41" s="60">
        <f t="shared" si="12"/>
        <v>0</v>
      </c>
    </row>
    <row r="42" ht="12.75" hidden="1"/>
    <row r="43" ht="12.75" hidden="1">
      <c r="C43" s="3" t="s">
        <v>65</v>
      </c>
    </row>
  </sheetData>
  <sheetProtection/>
  <protectedRanges>
    <protectedRange sqref="B19:S20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3"/>
    <protectedRange sqref="L12:L14" name="Oblast7_2"/>
    <protectedRange sqref="J12:J14" name="Oblast6_2"/>
    <protectedRange sqref="I12:I14" name="Oblast5_2"/>
    <protectedRange sqref="G12:G14" name="Oblast4_2"/>
    <protectedRange sqref="F12:F14" name="Oblast3_2"/>
    <protectedRange sqref="D12:D14" name="Oblast2_2"/>
    <protectedRange sqref="B12:C14" name="Oblast1_2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zoomScale="115" zoomScaleNormal="115" zoomScalePageLayoutView="0" workbookViewId="0" topLeftCell="A4">
      <selection activeCell="C13" sqref="C13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9.5" customHeight="1" thickBot="1">
      <c r="A2" s="33" t="s">
        <v>1</v>
      </c>
      <c r="B2" s="34"/>
      <c r="C2" s="35" t="s">
        <v>64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63" t="s">
        <v>36</v>
      </c>
    </row>
    <row r="3" spans="1:19" ht="19.5" customHeight="1" thickTop="1">
      <c r="A3" s="4" t="s">
        <v>3</v>
      </c>
      <c r="B3" s="5"/>
      <c r="C3" s="64" t="str">
        <f>Los!B18</f>
        <v>Sokol Křemže "B"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316" t="s">
        <v>19</v>
      </c>
      <c r="Q3" s="317"/>
      <c r="R3" s="312">
        <f>Los!C37</f>
        <v>41609</v>
      </c>
      <c r="S3" s="313"/>
    </row>
    <row r="4" spans="1:19" ht="19.5" customHeight="1">
      <c r="A4" s="4" t="s">
        <v>4</v>
      </c>
      <c r="B4" s="8"/>
      <c r="C4" s="65" t="str">
        <f>Los!C18</f>
        <v>ČZ Strakonice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318" t="s">
        <v>2</v>
      </c>
      <c r="Q4" s="319"/>
      <c r="R4" s="314" t="str">
        <f>Los!C42</f>
        <v>Vodňany</v>
      </c>
      <c r="S4" s="315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309" t="s">
        <v>8</v>
      </c>
      <c r="E6" s="310"/>
      <c r="F6" s="310"/>
      <c r="G6" s="310"/>
      <c r="H6" s="310"/>
      <c r="I6" s="310"/>
      <c r="J6" s="310"/>
      <c r="K6" s="310"/>
      <c r="L6" s="311"/>
      <c r="M6" s="307" t="s">
        <v>20</v>
      </c>
      <c r="N6" s="308"/>
      <c r="O6" s="307" t="s">
        <v>21</v>
      </c>
      <c r="P6" s="308"/>
      <c r="Q6" s="307" t="s">
        <v>22</v>
      </c>
      <c r="R6" s="308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62" t="s">
        <v>23</v>
      </c>
      <c r="B8" s="75" t="s">
        <v>143</v>
      </c>
      <c r="C8" s="75" t="s">
        <v>113</v>
      </c>
      <c r="D8" s="38">
        <v>12</v>
      </c>
      <c r="E8" s="39" t="s">
        <v>26</v>
      </c>
      <c r="F8" s="23">
        <v>21</v>
      </c>
      <c r="G8" s="38">
        <v>19</v>
      </c>
      <c r="H8" s="39" t="s">
        <v>26</v>
      </c>
      <c r="I8" s="23">
        <v>21</v>
      </c>
      <c r="J8" s="38"/>
      <c r="K8" s="39" t="s">
        <v>26</v>
      </c>
      <c r="L8" s="23"/>
      <c r="M8" s="42">
        <f aca="true" t="shared" si="0" ref="M8:M14">D8+G8+J8</f>
        <v>31</v>
      </c>
      <c r="N8" s="43">
        <f aca="true" t="shared" si="1" ref="N8:N14">F8+I8+L8</f>
        <v>42</v>
      </c>
      <c r="O8" s="24">
        <f>D35+G35+J35</f>
        <v>0</v>
      </c>
      <c r="P8" s="23">
        <f>F35+I35+L35</f>
        <v>2</v>
      </c>
      <c r="Q8" s="24">
        <f aca="true" t="shared" si="2" ref="Q8:Q14">IF(O8&gt;P8,1,0)</f>
        <v>0</v>
      </c>
      <c r="R8" s="23">
        <f aca="true" t="shared" si="3" ref="R8:R14">IF(P8&gt;O8,1,0)</f>
        <v>1</v>
      </c>
      <c r="S8" s="61" t="str">
        <f>C3</f>
        <v>Sokol Křemže "B"</v>
      </c>
    </row>
    <row r="9" spans="1:19" ht="30" customHeight="1">
      <c r="A9" s="62" t="s">
        <v>24</v>
      </c>
      <c r="B9" s="75" t="s">
        <v>144</v>
      </c>
      <c r="C9" s="75" t="s">
        <v>114</v>
      </c>
      <c r="D9" s="38">
        <v>24</v>
      </c>
      <c r="E9" s="38" t="s">
        <v>26</v>
      </c>
      <c r="F9" s="23">
        <v>22</v>
      </c>
      <c r="G9" s="38">
        <v>21</v>
      </c>
      <c r="H9" s="38" t="s">
        <v>26</v>
      </c>
      <c r="I9" s="23">
        <v>17</v>
      </c>
      <c r="J9" s="38"/>
      <c r="K9" s="38" t="s">
        <v>26</v>
      </c>
      <c r="L9" s="23"/>
      <c r="M9" s="42">
        <f t="shared" si="0"/>
        <v>45</v>
      </c>
      <c r="N9" s="43">
        <f t="shared" si="1"/>
        <v>39</v>
      </c>
      <c r="O9" s="24">
        <f aca="true" t="shared" si="4" ref="O9:O14">D36+G36+J36</f>
        <v>2</v>
      </c>
      <c r="P9" s="23">
        <f aca="true" t="shared" si="5" ref="P9:P14">F36+I36+L36</f>
        <v>0</v>
      </c>
      <c r="Q9" s="24">
        <f t="shared" si="2"/>
        <v>1</v>
      </c>
      <c r="R9" s="23">
        <f t="shared" si="3"/>
        <v>0</v>
      </c>
      <c r="S9" s="61" t="str">
        <f>C4</f>
        <v>ČZ Strakonice</v>
      </c>
    </row>
    <row r="10" spans="1:19" ht="30" customHeight="1">
      <c r="A10" s="62" t="s">
        <v>25</v>
      </c>
      <c r="B10" s="75" t="s">
        <v>145</v>
      </c>
      <c r="C10" s="75" t="s">
        <v>115</v>
      </c>
      <c r="D10" s="38">
        <v>17</v>
      </c>
      <c r="E10" s="38" t="s">
        <v>26</v>
      </c>
      <c r="F10" s="23">
        <v>21</v>
      </c>
      <c r="G10" s="38">
        <v>12</v>
      </c>
      <c r="H10" s="38" t="s">
        <v>26</v>
      </c>
      <c r="I10" s="23">
        <v>21</v>
      </c>
      <c r="J10" s="38"/>
      <c r="K10" s="38" t="s">
        <v>26</v>
      </c>
      <c r="L10" s="23"/>
      <c r="M10" s="42">
        <f t="shared" si="0"/>
        <v>29</v>
      </c>
      <c r="N10" s="43">
        <f t="shared" si="1"/>
        <v>42</v>
      </c>
      <c r="O10" s="24">
        <f t="shared" si="4"/>
        <v>0</v>
      </c>
      <c r="P10" s="23">
        <f t="shared" si="5"/>
        <v>2</v>
      </c>
      <c r="Q10" s="24">
        <f t="shared" si="2"/>
        <v>0</v>
      </c>
      <c r="R10" s="23">
        <f t="shared" si="3"/>
        <v>1</v>
      </c>
      <c r="S10" s="61" t="str">
        <f>C3</f>
        <v>Sokol Křemže "B"</v>
      </c>
    </row>
    <row r="11" spans="1:19" ht="30" customHeight="1">
      <c r="A11" s="62" t="s">
        <v>14</v>
      </c>
      <c r="B11" s="75" t="s">
        <v>146</v>
      </c>
      <c r="C11" s="75" t="s">
        <v>116</v>
      </c>
      <c r="D11" s="38">
        <v>21</v>
      </c>
      <c r="E11" s="38" t="s">
        <v>26</v>
      </c>
      <c r="F11" s="23">
        <v>3</v>
      </c>
      <c r="G11" s="38">
        <v>21</v>
      </c>
      <c r="H11" s="38" t="s">
        <v>26</v>
      </c>
      <c r="I11" s="23">
        <v>2</v>
      </c>
      <c r="J11" s="38"/>
      <c r="K11" s="38" t="s">
        <v>26</v>
      </c>
      <c r="L11" s="23"/>
      <c r="M11" s="42">
        <f t="shared" si="0"/>
        <v>42</v>
      </c>
      <c r="N11" s="43">
        <f t="shared" si="1"/>
        <v>5</v>
      </c>
      <c r="O11" s="24">
        <f t="shared" si="4"/>
        <v>2</v>
      </c>
      <c r="P11" s="23">
        <f t="shared" si="5"/>
        <v>0</v>
      </c>
      <c r="Q11" s="24">
        <f t="shared" si="2"/>
        <v>1</v>
      </c>
      <c r="R11" s="23">
        <f t="shared" si="3"/>
        <v>0</v>
      </c>
      <c r="S11" s="61" t="str">
        <f>C4</f>
        <v>ČZ Strakonice</v>
      </c>
    </row>
    <row r="12" spans="1:19" ht="30" customHeight="1">
      <c r="A12" s="62" t="s">
        <v>98</v>
      </c>
      <c r="B12" s="75" t="s">
        <v>147</v>
      </c>
      <c r="C12" s="75" t="s">
        <v>117</v>
      </c>
      <c r="D12" s="38">
        <v>15</v>
      </c>
      <c r="E12" s="38" t="s">
        <v>26</v>
      </c>
      <c r="F12" s="23">
        <v>21</v>
      </c>
      <c r="G12" s="38">
        <v>21</v>
      </c>
      <c r="H12" s="38" t="s">
        <v>26</v>
      </c>
      <c r="I12" s="23">
        <v>17</v>
      </c>
      <c r="J12" s="38">
        <v>21</v>
      </c>
      <c r="K12" s="38" t="s">
        <v>26</v>
      </c>
      <c r="L12" s="23">
        <v>12</v>
      </c>
      <c r="M12" s="42">
        <f t="shared" si="0"/>
        <v>57</v>
      </c>
      <c r="N12" s="43">
        <f t="shared" si="1"/>
        <v>50</v>
      </c>
      <c r="O12" s="24">
        <f t="shared" si="4"/>
        <v>2</v>
      </c>
      <c r="P12" s="23">
        <f t="shared" si="5"/>
        <v>1</v>
      </c>
      <c r="Q12" s="24">
        <f t="shared" si="2"/>
        <v>1</v>
      </c>
      <c r="R12" s="23">
        <f t="shared" si="3"/>
        <v>0</v>
      </c>
      <c r="S12" s="61" t="str">
        <f>C3</f>
        <v>Sokol Křemže "B"</v>
      </c>
    </row>
    <row r="13" spans="1:21" ht="30" customHeight="1">
      <c r="A13" s="62" t="s">
        <v>63</v>
      </c>
      <c r="B13" s="75" t="s">
        <v>148</v>
      </c>
      <c r="C13" s="75" t="s">
        <v>118</v>
      </c>
      <c r="D13" s="38">
        <v>13</v>
      </c>
      <c r="E13" s="38" t="s">
        <v>26</v>
      </c>
      <c r="F13" s="23">
        <v>21</v>
      </c>
      <c r="G13" s="38">
        <v>17</v>
      </c>
      <c r="H13" s="38" t="s">
        <v>26</v>
      </c>
      <c r="I13" s="23">
        <v>21</v>
      </c>
      <c r="J13" s="38"/>
      <c r="K13" s="38" t="s">
        <v>26</v>
      </c>
      <c r="L13" s="23"/>
      <c r="M13" s="42">
        <f t="shared" si="0"/>
        <v>30</v>
      </c>
      <c r="N13" s="43">
        <f t="shared" si="1"/>
        <v>42</v>
      </c>
      <c r="O13" s="24">
        <f t="shared" si="4"/>
        <v>0</v>
      </c>
      <c r="P13" s="23">
        <f t="shared" si="5"/>
        <v>2</v>
      </c>
      <c r="Q13" s="24">
        <f t="shared" si="2"/>
        <v>0</v>
      </c>
      <c r="R13" s="23">
        <f t="shared" si="3"/>
        <v>1</v>
      </c>
      <c r="S13" s="61" t="str">
        <f>C4</f>
        <v>ČZ Strakonice</v>
      </c>
      <c r="U13" s="3" t="s">
        <v>99</v>
      </c>
    </row>
    <row r="14" spans="1:19" ht="30" customHeight="1" thickBot="1">
      <c r="A14" s="62" t="s">
        <v>15</v>
      </c>
      <c r="B14" s="75" t="s">
        <v>149</v>
      </c>
      <c r="C14" s="75" t="s">
        <v>119</v>
      </c>
      <c r="D14" s="38">
        <v>13</v>
      </c>
      <c r="E14" s="38" t="s">
        <v>26</v>
      </c>
      <c r="F14" s="23">
        <v>21</v>
      </c>
      <c r="G14" s="38">
        <v>12</v>
      </c>
      <c r="H14" s="38" t="s">
        <v>26</v>
      </c>
      <c r="I14" s="23">
        <v>21</v>
      </c>
      <c r="J14" s="38"/>
      <c r="K14" s="38" t="s">
        <v>26</v>
      </c>
      <c r="L14" s="23"/>
      <c r="M14" s="42">
        <f t="shared" si="0"/>
        <v>25</v>
      </c>
      <c r="N14" s="43">
        <f t="shared" si="1"/>
        <v>42</v>
      </c>
      <c r="O14" s="24">
        <f t="shared" si="4"/>
        <v>0</v>
      </c>
      <c r="P14" s="23">
        <f t="shared" si="5"/>
        <v>2</v>
      </c>
      <c r="Q14" s="24">
        <f t="shared" si="2"/>
        <v>0</v>
      </c>
      <c r="R14" s="23">
        <f t="shared" si="3"/>
        <v>1</v>
      </c>
      <c r="S14" s="61" t="str">
        <f>C3</f>
        <v>Sokol Křemže "B"</v>
      </c>
    </row>
    <row r="15" spans="1:19" ht="34.5" customHeight="1" thickBot="1">
      <c r="A15" s="69" t="s">
        <v>10</v>
      </c>
      <c r="B15" s="70" t="str">
        <f>IF(Q15+R15=0,C44,IF(Q15=R15,C43,IF(Q15&gt;R15,C3,C4)))</f>
        <v>ČZ Strakonice</v>
      </c>
      <c r="C15" s="71"/>
      <c r="D15" s="72"/>
      <c r="E15" s="72"/>
      <c r="F15" s="72"/>
      <c r="G15" s="72"/>
      <c r="H15" s="72"/>
      <c r="I15" s="72"/>
      <c r="J15" s="72"/>
      <c r="K15" s="72"/>
      <c r="L15" s="73"/>
      <c r="M15" s="44">
        <f aca="true" t="shared" si="6" ref="M15:R15">SUM(M8:M14)</f>
        <v>259</v>
      </c>
      <c r="N15" s="45">
        <f t="shared" si="6"/>
        <v>262</v>
      </c>
      <c r="O15" s="44">
        <f t="shared" si="6"/>
        <v>6</v>
      </c>
      <c r="P15" s="46">
        <f t="shared" si="6"/>
        <v>9</v>
      </c>
      <c r="Q15" s="44">
        <f t="shared" si="6"/>
        <v>3</v>
      </c>
      <c r="R15" s="45">
        <f t="shared" si="6"/>
        <v>4</v>
      </c>
      <c r="S15" s="1"/>
    </row>
    <row r="16" spans="4:19" ht="15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 t="s">
        <v>11</v>
      </c>
    </row>
    <row r="17" ht="12.75">
      <c r="A17" s="28" t="s">
        <v>12</v>
      </c>
    </row>
    <row r="19" spans="1:2" ht="19.5" customHeight="1">
      <c r="A19" s="29" t="s">
        <v>13</v>
      </c>
      <c r="B19" s="3" t="s">
        <v>16</v>
      </c>
    </row>
    <row r="20" spans="1:2" ht="19.5" customHeight="1">
      <c r="A20" s="27"/>
      <c r="B20" s="3" t="s">
        <v>16</v>
      </c>
    </row>
    <row r="22" spans="1:20" ht="12.75">
      <c r="A22" s="31" t="s">
        <v>17</v>
      </c>
      <c r="C22" s="30"/>
      <c r="D22" s="31" t="s">
        <v>18</v>
      </c>
      <c r="E22" s="31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31"/>
      <c r="C23" s="30"/>
      <c r="D23" s="31"/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 hidden="1">
      <c r="A35" s="32"/>
      <c r="C35" s="30" t="s">
        <v>23</v>
      </c>
      <c r="D35" s="60">
        <f>IF(D8&gt;F8,1,0)</f>
        <v>0</v>
      </c>
      <c r="E35" s="60"/>
      <c r="F35" s="60">
        <f>IF(F8&gt;D8,1,0)</f>
        <v>1</v>
      </c>
      <c r="G35" s="60">
        <f>IF(G8&gt;I8,1,0)</f>
        <v>0</v>
      </c>
      <c r="H35" s="60"/>
      <c r="I35" s="60">
        <f>IF(I8&gt;G8,1,0)</f>
        <v>1</v>
      </c>
      <c r="J35" s="60">
        <f>IF(J8&gt;L8,1,0)</f>
        <v>0</v>
      </c>
      <c r="K35" s="60"/>
      <c r="L35" s="60">
        <f>IF(L8&gt;J8,1,0)</f>
        <v>0</v>
      </c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1"/>
      <c r="C36" s="30" t="s">
        <v>24</v>
      </c>
      <c r="D36" s="60">
        <f aca="true" t="shared" si="7" ref="D36:D41">IF(D9&gt;F9,1,0)</f>
        <v>1</v>
      </c>
      <c r="E36" s="60"/>
      <c r="F36" s="60">
        <f aca="true" t="shared" si="8" ref="F36:F41">IF(F9&gt;D9,1,0)</f>
        <v>0</v>
      </c>
      <c r="G36" s="60">
        <f aca="true" t="shared" si="9" ref="G36:G41">IF(G9&gt;I9,1,0)</f>
        <v>1</v>
      </c>
      <c r="H36" s="60"/>
      <c r="I36" s="60">
        <f aca="true" t="shared" si="10" ref="I36:I41">IF(I9&gt;G9,1,0)</f>
        <v>0</v>
      </c>
      <c r="J36" s="60">
        <f aca="true" t="shared" si="11" ref="J36:J41">IF(J9&gt;L9,1,0)</f>
        <v>0</v>
      </c>
      <c r="K36" s="60"/>
      <c r="L36" s="60">
        <f aca="true" t="shared" si="12" ref="L36:L41">IF(L9&gt;J9,1,0)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30" t="s">
        <v>25</v>
      </c>
      <c r="D37" s="60">
        <f t="shared" si="7"/>
        <v>0</v>
      </c>
      <c r="E37" s="60"/>
      <c r="F37" s="60">
        <f t="shared" si="8"/>
        <v>1</v>
      </c>
      <c r="G37" s="60">
        <f t="shared" si="9"/>
        <v>0</v>
      </c>
      <c r="H37" s="60"/>
      <c r="I37" s="60">
        <f t="shared" si="10"/>
        <v>1</v>
      </c>
      <c r="J37" s="60">
        <f t="shared" si="11"/>
        <v>0</v>
      </c>
      <c r="K37" s="60"/>
      <c r="L37" s="60">
        <f t="shared" si="12"/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2"/>
      <c r="C38" s="30" t="s">
        <v>14</v>
      </c>
      <c r="D38" s="60">
        <f t="shared" si="7"/>
        <v>1</v>
      </c>
      <c r="E38" s="60"/>
      <c r="F38" s="60">
        <f t="shared" si="8"/>
        <v>0</v>
      </c>
      <c r="G38" s="60">
        <f t="shared" si="9"/>
        <v>1</v>
      </c>
      <c r="H38" s="60"/>
      <c r="I38" s="60">
        <f t="shared" si="10"/>
        <v>0</v>
      </c>
      <c r="J38" s="60">
        <f t="shared" si="11"/>
        <v>0</v>
      </c>
      <c r="K38" s="60"/>
      <c r="L38" s="60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3:12" ht="12.75" hidden="1">
      <c r="C39" s="3" t="s">
        <v>98</v>
      </c>
      <c r="D39" s="60">
        <f t="shared" si="7"/>
        <v>0</v>
      </c>
      <c r="E39" s="60"/>
      <c r="F39" s="60">
        <f t="shared" si="8"/>
        <v>1</v>
      </c>
      <c r="G39" s="60">
        <f t="shared" si="9"/>
        <v>1</v>
      </c>
      <c r="H39" s="60"/>
      <c r="I39" s="60">
        <f t="shared" si="10"/>
        <v>0</v>
      </c>
      <c r="J39" s="60">
        <f t="shared" si="11"/>
        <v>1</v>
      </c>
      <c r="K39" s="60"/>
      <c r="L39" s="60">
        <f t="shared" si="12"/>
        <v>0</v>
      </c>
    </row>
    <row r="40" spans="3:12" ht="12.75" hidden="1">
      <c r="C40" s="3" t="s">
        <v>63</v>
      </c>
      <c r="D40" s="60">
        <f t="shared" si="7"/>
        <v>0</v>
      </c>
      <c r="E40" s="60"/>
      <c r="F40" s="60">
        <f t="shared" si="8"/>
        <v>1</v>
      </c>
      <c r="G40" s="60">
        <f t="shared" si="9"/>
        <v>0</v>
      </c>
      <c r="H40" s="60"/>
      <c r="I40" s="60">
        <f t="shared" si="10"/>
        <v>1</v>
      </c>
      <c r="J40" s="60">
        <f t="shared" si="11"/>
        <v>0</v>
      </c>
      <c r="K40" s="60"/>
      <c r="L40" s="60">
        <f t="shared" si="12"/>
        <v>0</v>
      </c>
    </row>
    <row r="41" spans="3:12" ht="12.75" hidden="1">
      <c r="C41" s="3" t="s">
        <v>15</v>
      </c>
      <c r="D41" s="60">
        <f t="shared" si="7"/>
        <v>0</v>
      </c>
      <c r="E41" s="60"/>
      <c r="F41" s="60">
        <f t="shared" si="8"/>
        <v>1</v>
      </c>
      <c r="G41" s="60">
        <f t="shared" si="9"/>
        <v>0</v>
      </c>
      <c r="H41" s="60"/>
      <c r="I41" s="60">
        <f t="shared" si="10"/>
        <v>1</v>
      </c>
      <c r="J41" s="60">
        <f t="shared" si="11"/>
        <v>0</v>
      </c>
      <c r="K41" s="60"/>
      <c r="L41" s="60">
        <f t="shared" si="12"/>
        <v>0</v>
      </c>
    </row>
    <row r="42" ht="12.75" hidden="1"/>
    <row r="43" ht="12.75" hidden="1">
      <c r="C43" s="3" t="s">
        <v>65</v>
      </c>
    </row>
  </sheetData>
  <sheetProtection/>
  <protectedRanges>
    <protectedRange sqref="B19:S20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1"/>
    <protectedRange sqref="L12:L14" name="Oblast7_1"/>
    <protectedRange sqref="J12:J14" name="Oblast6_1"/>
    <protectedRange sqref="I12:I14" name="Oblast5_1"/>
    <protectedRange sqref="G12:G14" name="Oblast4_1"/>
    <protectedRange sqref="F12:F14" name="Oblast3_1"/>
    <protectedRange sqref="D12:D14" name="Oblast2_1"/>
    <protectedRange sqref="B12:C14" name="Oblast1_2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.7874015748031497" top="0.3937007874015748" bottom="0.3937007874015748" header="0.5118110236220472" footer="0.5118110236220472"/>
  <pageSetup fitToHeight="1" fitToWidth="1" horizontalDpi="300" verticalDpi="3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115" zoomScaleNormal="115" zoomScalePageLayoutView="0" workbookViewId="0" topLeftCell="A4">
      <selection activeCell="J14" sqref="J14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9.5" customHeight="1" thickBot="1">
      <c r="A2" s="33" t="s">
        <v>1</v>
      </c>
      <c r="B2" s="34"/>
      <c r="C2" s="35" t="s">
        <v>64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63" t="s">
        <v>46</v>
      </c>
    </row>
    <row r="3" spans="1:19" ht="19.5" customHeight="1" thickTop="1">
      <c r="A3" s="4" t="s">
        <v>3</v>
      </c>
      <c r="B3" s="5"/>
      <c r="C3" s="64" t="str">
        <f>Los!B22</f>
        <v>SK Badminton Tábor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316" t="s">
        <v>19</v>
      </c>
      <c r="Q3" s="317"/>
      <c r="R3" s="312">
        <f>Los!C37</f>
        <v>41609</v>
      </c>
      <c r="S3" s="313"/>
    </row>
    <row r="4" spans="1:19" ht="19.5" customHeight="1">
      <c r="A4" s="4" t="s">
        <v>4</v>
      </c>
      <c r="B4" s="8"/>
      <c r="C4" s="65" t="str">
        <f>Los!C22</f>
        <v>Sokol Křemže "B"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318" t="s">
        <v>2</v>
      </c>
      <c r="Q4" s="319"/>
      <c r="R4" s="314" t="str">
        <f>Los!C42</f>
        <v>Vodňany</v>
      </c>
      <c r="S4" s="315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309" t="s">
        <v>8</v>
      </c>
      <c r="E6" s="310"/>
      <c r="F6" s="310"/>
      <c r="G6" s="310"/>
      <c r="H6" s="310"/>
      <c r="I6" s="310"/>
      <c r="J6" s="310"/>
      <c r="K6" s="310"/>
      <c r="L6" s="311"/>
      <c r="M6" s="307" t="s">
        <v>20</v>
      </c>
      <c r="N6" s="308"/>
      <c r="O6" s="307" t="s">
        <v>21</v>
      </c>
      <c r="P6" s="308"/>
      <c r="Q6" s="307" t="s">
        <v>22</v>
      </c>
      <c r="R6" s="308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62" t="s">
        <v>23</v>
      </c>
      <c r="B8" s="75" t="s">
        <v>127</v>
      </c>
      <c r="C8" s="75" t="s">
        <v>143</v>
      </c>
      <c r="D8" s="38">
        <v>19</v>
      </c>
      <c r="E8" s="39" t="s">
        <v>26</v>
      </c>
      <c r="F8" s="23">
        <v>21</v>
      </c>
      <c r="G8" s="38">
        <v>17</v>
      </c>
      <c r="H8" s="39" t="s">
        <v>26</v>
      </c>
      <c r="I8" s="23">
        <v>21</v>
      </c>
      <c r="J8" s="38"/>
      <c r="K8" s="39" t="s">
        <v>26</v>
      </c>
      <c r="L8" s="23"/>
      <c r="M8" s="42">
        <f aca="true" t="shared" si="0" ref="M8:M14">D8+G8+J8</f>
        <v>36</v>
      </c>
      <c r="N8" s="43">
        <f aca="true" t="shared" si="1" ref="N8:N14">F8+I8+L8</f>
        <v>42</v>
      </c>
      <c r="O8" s="24">
        <f>D35+G35+J35</f>
        <v>0</v>
      </c>
      <c r="P8" s="23">
        <f>F35+I35+L35</f>
        <v>2</v>
      </c>
      <c r="Q8" s="24">
        <f aca="true" t="shared" si="2" ref="Q8:Q14">IF(O8&gt;P8,1,0)</f>
        <v>0</v>
      </c>
      <c r="R8" s="23">
        <f aca="true" t="shared" si="3" ref="R8:R14">IF(P8&gt;O8,1,0)</f>
        <v>1</v>
      </c>
      <c r="S8" s="61" t="str">
        <f>C3</f>
        <v>SK Badminton Tábor</v>
      </c>
    </row>
    <row r="9" spans="1:19" ht="30" customHeight="1">
      <c r="A9" s="62" t="s">
        <v>24</v>
      </c>
      <c r="B9" s="75" t="s">
        <v>128</v>
      </c>
      <c r="C9" s="75" t="s">
        <v>144</v>
      </c>
      <c r="D9" s="38">
        <v>22</v>
      </c>
      <c r="E9" s="38" t="s">
        <v>26</v>
      </c>
      <c r="F9" s="23">
        <v>20</v>
      </c>
      <c r="G9" s="38">
        <v>15</v>
      </c>
      <c r="H9" s="38" t="s">
        <v>26</v>
      </c>
      <c r="I9" s="23">
        <v>21</v>
      </c>
      <c r="J9" s="38">
        <v>15</v>
      </c>
      <c r="K9" s="38" t="s">
        <v>26</v>
      </c>
      <c r="L9" s="23">
        <v>21</v>
      </c>
      <c r="M9" s="42">
        <f t="shared" si="0"/>
        <v>52</v>
      </c>
      <c r="N9" s="43">
        <f t="shared" si="1"/>
        <v>62</v>
      </c>
      <c r="O9" s="24">
        <f aca="true" t="shared" si="4" ref="O9:O14">D36+G36+J36</f>
        <v>1</v>
      </c>
      <c r="P9" s="23">
        <f aca="true" t="shared" si="5" ref="P9:P14">F36+I36+L36</f>
        <v>2</v>
      </c>
      <c r="Q9" s="24">
        <f t="shared" si="2"/>
        <v>0</v>
      </c>
      <c r="R9" s="23">
        <f t="shared" si="3"/>
        <v>1</v>
      </c>
      <c r="S9" s="61" t="str">
        <f>C4</f>
        <v>Sokol Křemže "B"</v>
      </c>
    </row>
    <row r="10" spans="1:19" ht="30" customHeight="1">
      <c r="A10" s="62" t="s">
        <v>25</v>
      </c>
      <c r="B10" s="75" t="s">
        <v>141</v>
      </c>
      <c r="C10" s="75" t="s">
        <v>145</v>
      </c>
      <c r="D10" s="38">
        <v>21</v>
      </c>
      <c r="E10" s="38" t="s">
        <v>26</v>
      </c>
      <c r="F10" s="23">
        <v>15</v>
      </c>
      <c r="G10" s="38">
        <v>21</v>
      </c>
      <c r="H10" s="38" t="s">
        <v>26</v>
      </c>
      <c r="I10" s="23">
        <v>10</v>
      </c>
      <c r="J10" s="38"/>
      <c r="K10" s="38" t="s">
        <v>26</v>
      </c>
      <c r="L10" s="23"/>
      <c r="M10" s="42">
        <f t="shared" si="0"/>
        <v>42</v>
      </c>
      <c r="N10" s="43">
        <f t="shared" si="1"/>
        <v>25</v>
      </c>
      <c r="O10" s="24">
        <f t="shared" si="4"/>
        <v>2</v>
      </c>
      <c r="P10" s="23">
        <f t="shared" si="5"/>
        <v>0</v>
      </c>
      <c r="Q10" s="24">
        <f t="shared" si="2"/>
        <v>1</v>
      </c>
      <c r="R10" s="23">
        <f t="shared" si="3"/>
        <v>0</v>
      </c>
      <c r="S10" s="61" t="str">
        <f>C3</f>
        <v>SK Badminton Tábor</v>
      </c>
    </row>
    <row r="11" spans="1:19" ht="30" customHeight="1">
      <c r="A11" s="62" t="s">
        <v>14</v>
      </c>
      <c r="B11" s="75" t="s">
        <v>130</v>
      </c>
      <c r="C11" s="75" t="s">
        <v>146</v>
      </c>
      <c r="D11" s="38">
        <v>16</v>
      </c>
      <c r="E11" s="38" t="s">
        <v>26</v>
      </c>
      <c r="F11" s="23">
        <v>21</v>
      </c>
      <c r="G11" s="38">
        <v>16</v>
      </c>
      <c r="H11" s="38" t="s">
        <v>26</v>
      </c>
      <c r="I11" s="23">
        <v>21</v>
      </c>
      <c r="J11" s="38"/>
      <c r="K11" s="38" t="s">
        <v>26</v>
      </c>
      <c r="L11" s="23"/>
      <c r="M11" s="42">
        <f t="shared" si="0"/>
        <v>32</v>
      </c>
      <c r="N11" s="43">
        <f t="shared" si="1"/>
        <v>42</v>
      </c>
      <c r="O11" s="24">
        <f t="shared" si="4"/>
        <v>0</v>
      </c>
      <c r="P11" s="23">
        <f t="shared" si="5"/>
        <v>2</v>
      </c>
      <c r="Q11" s="24">
        <f t="shared" si="2"/>
        <v>0</v>
      </c>
      <c r="R11" s="23">
        <f t="shared" si="3"/>
        <v>1</v>
      </c>
      <c r="S11" s="61" t="str">
        <f>C4</f>
        <v>Sokol Křemže "B"</v>
      </c>
    </row>
    <row r="12" spans="1:19" ht="30" customHeight="1">
      <c r="A12" s="62" t="s">
        <v>98</v>
      </c>
      <c r="B12" s="75" t="s">
        <v>131</v>
      </c>
      <c r="C12" s="75" t="s">
        <v>147</v>
      </c>
      <c r="D12" s="38">
        <v>9</v>
      </c>
      <c r="E12" s="38" t="s">
        <v>26</v>
      </c>
      <c r="F12" s="23">
        <v>21</v>
      </c>
      <c r="G12" s="38">
        <v>12</v>
      </c>
      <c r="H12" s="38" t="s">
        <v>26</v>
      </c>
      <c r="I12" s="23">
        <v>21</v>
      </c>
      <c r="J12" s="38"/>
      <c r="K12" s="38" t="s">
        <v>26</v>
      </c>
      <c r="L12" s="23"/>
      <c r="M12" s="42">
        <f t="shared" si="0"/>
        <v>21</v>
      </c>
      <c r="N12" s="43">
        <f t="shared" si="1"/>
        <v>42</v>
      </c>
      <c r="O12" s="24">
        <f t="shared" si="4"/>
        <v>0</v>
      </c>
      <c r="P12" s="23">
        <f t="shared" si="5"/>
        <v>2</v>
      </c>
      <c r="Q12" s="24">
        <f t="shared" si="2"/>
        <v>0</v>
      </c>
      <c r="R12" s="23">
        <f t="shared" si="3"/>
        <v>1</v>
      </c>
      <c r="S12" s="61" t="str">
        <f>C3</f>
        <v>SK Badminton Tábor</v>
      </c>
    </row>
    <row r="13" spans="1:19" ht="30" customHeight="1">
      <c r="A13" s="62" t="s">
        <v>63</v>
      </c>
      <c r="B13" s="75" t="s">
        <v>142</v>
      </c>
      <c r="C13" s="75" t="s">
        <v>154</v>
      </c>
      <c r="D13" s="38">
        <v>21</v>
      </c>
      <c r="E13" s="38" t="s">
        <v>26</v>
      </c>
      <c r="F13" s="23">
        <v>19</v>
      </c>
      <c r="G13" s="38">
        <v>17</v>
      </c>
      <c r="H13" s="38" t="s">
        <v>26</v>
      </c>
      <c r="I13" s="23">
        <v>21</v>
      </c>
      <c r="J13" s="38">
        <v>18</v>
      </c>
      <c r="K13" s="38" t="s">
        <v>26</v>
      </c>
      <c r="L13" s="23">
        <v>21</v>
      </c>
      <c r="M13" s="42">
        <f t="shared" si="0"/>
        <v>56</v>
      </c>
      <c r="N13" s="43">
        <f t="shared" si="1"/>
        <v>61</v>
      </c>
      <c r="O13" s="24">
        <f t="shared" si="4"/>
        <v>1</v>
      </c>
      <c r="P13" s="23">
        <f t="shared" si="5"/>
        <v>2</v>
      </c>
      <c r="Q13" s="24">
        <f t="shared" si="2"/>
        <v>0</v>
      </c>
      <c r="R13" s="23">
        <f t="shared" si="3"/>
        <v>1</v>
      </c>
      <c r="S13" s="61" t="str">
        <f>C4</f>
        <v>Sokol Křemže "B"</v>
      </c>
    </row>
    <row r="14" spans="1:19" ht="30" customHeight="1" thickBot="1">
      <c r="A14" s="62" t="s">
        <v>15</v>
      </c>
      <c r="B14" s="75" t="s">
        <v>133</v>
      </c>
      <c r="C14" s="75" t="s">
        <v>153</v>
      </c>
      <c r="D14" s="38">
        <v>18</v>
      </c>
      <c r="E14" s="38" t="s">
        <v>26</v>
      </c>
      <c r="F14" s="23">
        <v>21</v>
      </c>
      <c r="G14" s="38">
        <v>14</v>
      </c>
      <c r="H14" s="38" t="s">
        <v>26</v>
      </c>
      <c r="I14" s="23">
        <v>21</v>
      </c>
      <c r="J14" s="38"/>
      <c r="K14" s="38" t="s">
        <v>26</v>
      </c>
      <c r="L14" s="23"/>
      <c r="M14" s="42">
        <f t="shared" si="0"/>
        <v>32</v>
      </c>
      <c r="N14" s="43">
        <f t="shared" si="1"/>
        <v>42</v>
      </c>
      <c r="O14" s="24">
        <f t="shared" si="4"/>
        <v>0</v>
      </c>
      <c r="P14" s="23">
        <f t="shared" si="5"/>
        <v>2</v>
      </c>
      <c r="Q14" s="24">
        <f t="shared" si="2"/>
        <v>0</v>
      </c>
      <c r="R14" s="23">
        <f t="shared" si="3"/>
        <v>1</v>
      </c>
      <c r="S14" s="61" t="str">
        <f>C3</f>
        <v>SK Badminton Tábor</v>
      </c>
    </row>
    <row r="15" spans="1:19" ht="34.5" customHeight="1" thickBot="1">
      <c r="A15" s="69" t="s">
        <v>10</v>
      </c>
      <c r="B15" s="70" t="str">
        <f>IF(Q15+R15=0,C44,IF(Q15=R15,C43,IF(Q15&gt;R15,C3,C4)))</f>
        <v>Sokol Křemže "B"</v>
      </c>
      <c r="C15" s="71"/>
      <c r="D15" s="72"/>
      <c r="E15" s="72"/>
      <c r="F15" s="72"/>
      <c r="G15" s="72"/>
      <c r="H15" s="72"/>
      <c r="I15" s="72"/>
      <c r="J15" s="72"/>
      <c r="K15" s="72"/>
      <c r="L15" s="73"/>
      <c r="M15" s="44">
        <f aca="true" t="shared" si="6" ref="M15:R15">SUM(M8:M14)</f>
        <v>271</v>
      </c>
      <c r="N15" s="45">
        <f t="shared" si="6"/>
        <v>316</v>
      </c>
      <c r="O15" s="44">
        <f t="shared" si="6"/>
        <v>4</v>
      </c>
      <c r="P15" s="46">
        <f t="shared" si="6"/>
        <v>12</v>
      </c>
      <c r="Q15" s="44">
        <f t="shared" si="6"/>
        <v>1</v>
      </c>
      <c r="R15" s="45">
        <f t="shared" si="6"/>
        <v>6</v>
      </c>
      <c r="S15" s="1"/>
    </row>
    <row r="16" spans="4:19" ht="15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 t="s">
        <v>11</v>
      </c>
    </row>
    <row r="17" ht="12.75">
      <c r="A17" s="28" t="s">
        <v>12</v>
      </c>
    </row>
    <row r="19" spans="1:2" ht="19.5" customHeight="1">
      <c r="A19" s="29" t="s">
        <v>13</v>
      </c>
      <c r="B19" s="3" t="s">
        <v>16</v>
      </c>
    </row>
    <row r="20" spans="1:2" ht="19.5" customHeight="1">
      <c r="A20" s="27"/>
      <c r="B20" s="3" t="s">
        <v>16</v>
      </c>
    </row>
    <row r="22" spans="1:20" ht="12.75">
      <c r="A22" s="31" t="s">
        <v>17</v>
      </c>
      <c r="C22" s="30"/>
      <c r="D22" s="31" t="s">
        <v>18</v>
      </c>
      <c r="E22" s="31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31"/>
      <c r="C23" s="30"/>
      <c r="D23" s="31"/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 hidden="1">
      <c r="A35" s="32"/>
      <c r="C35" s="30" t="s">
        <v>23</v>
      </c>
      <c r="D35" s="60">
        <f>IF(D8&gt;F8,1,0)</f>
        <v>0</v>
      </c>
      <c r="E35" s="60"/>
      <c r="F35" s="60">
        <f>IF(F8&gt;D8,1,0)</f>
        <v>1</v>
      </c>
      <c r="G35" s="60">
        <f>IF(G8&gt;I8,1,0)</f>
        <v>0</v>
      </c>
      <c r="H35" s="60"/>
      <c r="I35" s="60">
        <f>IF(I8&gt;G8,1,0)</f>
        <v>1</v>
      </c>
      <c r="J35" s="60">
        <f>IF(J8&gt;L8,1,0)</f>
        <v>0</v>
      </c>
      <c r="K35" s="60"/>
      <c r="L35" s="60">
        <f>IF(L8&gt;J8,1,0)</f>
        <v>0</v>
      </c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1"/>
      <c r="C36" s="30" t="s">
        <v>24</v>
      </c>
      <c r="D36" s="60">
        <f aca="true" t="shared" si="7" ref="D36:D41">IF(D9&gt;F9,1,0)</f>
        <v>1</v>
      </c>
      <c r="E36" s="60"/>
      <c r="F36" s="60">
        <f aca="true" t="shared" si="8" ref="F36:F41">IF(F9&gt;D9,1,0)</f>
        <v>0</v>
      </c>
      <c r="G36" s="60">
        <f aca="true" t="shared" si="9" ref="G36:G41">IF(G9&gt;I9,1,0)</f>
        <v>0</v>
      </c>
      <c r="H36" s="60"/>
      <c r="I36" s="60">
        <f aca="true" t="shared" si="10" ref="I36:I41">IF(I9&gt;G9,1,0)</f>
        <v>1</v>
      </c>
      <c r="J36" s="60">
        <f aca="true" t="shared" si="11" ref="J36:J41">IF(J9&gt;L9,1,0)</f>
        <v>0</v>
      </c>
      <c r="K36" s="60"/>
      <c r="L36" s="60">
        <f aca="true" t="shared" si="12" ref="L36:L41">IF(L9&gt;J9,1,0)</f>
        <v>1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30" t="s">
        <v>25</v>
      </c>
      <c r="D37" s="60">
        <f t="shared" si="7"/>
        <v>1</v>
      </c>
      <c r="E37" s="60"/>
      <c r="F37" s="60">
        <f t="shared" si="8"/>
        <v>0</v>
      </c>
      <c r="G37" s="60">
        <f t="shared" si="9"/>
        <v>1</v>
      </c>
      <c r="H37" s="60"/>
      <c r="I37" s="60">
        <f t="shared" si="10"/>
        <v>0</v>
      </c>
      <c r="J37" s="60">
        <f t="shared" si="11"/>
        <v>0</v>
      </c>
      <c r="K37" s="60"/>
      <c r="L37" s="60">
        <f t="shared" si="12"/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2"/>
      <c r="C38" s="30" t="s">
        <v>14</v>
      </c>
      <c r="D38" s="60">
        <f t="shared" si="7"/>
        <v>0</v>
      </c>
      <c r="E38" s="60"/>
      <c r="F38" s="60">
        <f t="shared" si="8"/>
        <v>1</v>
      </c>
      <c r="G38" s="60">
        <f t="shared" si="9"/>
        <v>0</v>
      </c>
      <c r="H38" s="60"/>
      <c r="I38" s="60">
        <f t="shared" si="10"/>
        <v>1</v>
      </c>
      <c r="J38" s="60">
        <f t="shared" si="11"/>
        <v>0</v>
      </c>
      <c r="K38" s="60"/>
      <c r="L38" s="60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3:12" ht="12.75" hidden="1">
      <c r="C39" s="3" t="s">
        <v>98</v>
      </c>
      <c r="D39" s="60">
        <f t="shared" si="7"/>
        <v>0</v>
      </c>
      <c r="E39" s="60"/>
      <c r="F39" s="60">
        <f t="shared" si="8"/>
        <v>1</v>
      </c>
      <c r="G39" s="60">
        <f t="shared" si="9"/>
        <v>0</v>
      </c>
      <c r="H39" s="60"/>
      <c r="I39" s="60">
        <f t="shared" si="10"/>
        <v>1</v>
      </c>
      <c r="J39" s="60">
        <f t="shared" si="11"/>
        <v>0</v>
      </c>
      <c r="K39" s="60"/>
      <c r="L39" s="60">
        <f t="shared" si="12"/>
        <v>0</v>
      </c>
    </row>
    <row r="40" spans="3:12" ht="12.75" hidden="1">
      <c r="C40" s="3" t="s">
        <v>63</v>
      </c>
      <c r="D40" s="60">
        <f t="shared" si="7"/>
        <v>1</v>
      </c>
      <c r="E40" s="60"/>
      <c r="F40" s="60">
        <f t="shared" si="8"/>
        <v>0</v>
      </c>
      <c r="G40" s="60">
        <f t="shared" si="9"/>
        <v>0</v>
      </c>
      <c r="H40" s="60"/>
      <c r="I40" s="60">
        <f t="shared" si="10"/>
        <v>1</v>
      </c>
      <c r="J40" s="60">
        <f t="shared" si="11"/>
        <v>0</v>
      </c>
      <c r="K40" s="60"/>
      <c r="L40" s="60">
        <f t="shared" si="12"/>
        <v>1</v>
      </c>
    </row>
    <row r="41" spans="3:12" ht="12.75" hidden="1">
      <c r="C41" s="3" t="s">
        <v>15</v>
      </c>
      <c r="D41" s="60">
        <f t="shared" si="7"/>
        <v>0</v>
      </c>
      <c r="E41" s="60"/>
      <c r="F41" s="60">
        <f t="shared" si="8"/>
        <v>1</v>
      </c>
      <c r="G41" s="60">
        <f t="shared" si="9"/>
        <v>0</v>
      </c>
      <c r="H41" s="60"/>
      <c r="I41" s="60">
        <f t="shared" si="10"/>
        <v>1</v>
      </c>
      <c r="J41" s="60">
        <f t="shared" si="11"/>
        <v>0</v>
      </c>
      <c r="K41" s="60"/>
      <c r="L41" s="60">
        <f t="shared" si="12"/>
        <v>0</v>
      </c>
    </row>
    <row r="42" ht="12.75" hidden="1"/>
    <row r="43" ht="12.75" hidden="1">
      <c r="C43" s="3" t="s">
        <v>65</v>
      </c>
    </row>
  </sheetData>
  <sheetProtection/>
  <protectedRanges>
    <protectedRange sqref="B19:S20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"/>
    <protectedRange sqref="C8:C11" name="Oblast1_3"/>
    <protectedRange sqref="L12:L14" name="Oblast7_1"/>
    <protectedRange sqref="J12:J14" name="Oblast6_1"/>
    <protectedRange sqref="I12:I14" name="Oblast5_1"/>
    <protectedRange sqref="G12:G14" name="Oblast4_1"/>
    <protectedRange sqref="F12:F14" name="Oblast3_1"/>
    <protectedRange sqref="D12:D14" name="Oblast2_1"/>
    <protectedRange sqref="B12:C14" name="Oblast1_1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115" zoomScaleNormal="115" zoomScalePageLayoutView="0" workbookViewId="0" topLeftCell="A4">
      <selection activeCell="C14" sqref="C14"/>
    </sheetView>
  </sheetViews>
  <sheetFormatPr defaultColWidth="9.00390625" defaultRowHeight="12.75"/>
  <cols>
    <col min="1" max="1" width="10.7539062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1" spans="1:19" ht="27" thickBo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9.5" customHeight="1" thickBot="1">
      <c r="A2" s="33" t="s">
        <v>1</v>
      </c>
      <c r="B2" s="34"/>
      <c r="C2" s="35" t="s">
        <v>64</v>
      </c>
      <c r="D2" s="34"/>
      <c r="E2" s="34"/>
      <c r="F2" s="34"/>
      <c r="G2" s="34"/>
      <c r="H2" s="34"/>
      <c r="I2" s="34"/>
      <c r="J2" s="35"/>
      <c r="K2" s="35"/>
      <c r="L2" s="35"/>
      <c r="M2" s="34"/>
      <c r="N2" s="35" t="str">
        <f>Los!C39</f>
        <v>1. Kolo</v>
      </c>
      <c r="O2" s="34"/>
      <c r="P2" s="34"/>
      <c r="Q2" s="34"/>
      <c r="R2" s="34"/>
      <c r="S2" s="63" t="s">
        <v>34</v>
      </c>
    </row>
    <row r="3" spans="1:19" ht="19.5" customHeight="1" thickTop="1">
      <c r="A3" s="4" t="s">
        <v>3</v>
      </c>
      <c r="B3" s="5"/>
      <c r="C3" s="64" t="str">
        <f>Los!B23</f>
        <v>Sokol Vodňany</v>
      </c>
      <c r="D3" s="7"/>
      <c r="E3" s="7"/>
      <c r="F3" s="7"/>
      <c r="G3" s="7"/>
      <c r="H3" s="7"/>
      <c r="I3" s="7"/>
      <c r="J3" s="7"/>
      <c r="K3" s="7"/>
      <c r="L3" s="7"/>
      <c r="M3" s="6"/>
      <c r="N3" s="7"/>
      <c r="O3" s="7"/>
      <c r="P3" s="316" t="s">
        <v>19</v>
      </c>
      <c r="Q3" s="317"/>
      <c r="R3" s="312">
        <f>Los!C37</f>
        <v>41609</v>
      </c>
      <c r="S3" s="313"/>
    </row>
    <row r="4" spans="1:19" ht="19.5" customHeight="1">
      <c r="A4" s="4" t="s">
        <v>4</v>
      </c>
      <c r="B4" s="8"/>
      <c r="C4" s="65" t="str">
        <f>Los!C23</f>
        <v>Sokol České Budějovice "C"</v>
      </c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318" t="s">
        <v>2</v>
      </c>
      <c r="Q4" s="319"/>
      <c r="R4" s="314" t="str">
        <f>Los!C42</f>
        <v>Vodňany</v>
      </c>
      <c r="S4" s="315"/>
    </row>
    <row r="5" spans="1:19" ht="19.5" customHeight="1" thickBot="1">
      <c r="A5" s="9" t="s">
        <v>5</v>
      </c>
      <c r="B5" s="10"/>
      <c r="C5" s="47" t="str">
        <f>Los!B37</f>
        <v>Vladimír Marek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36"/>
      <c r="Q5" s="37"/>
      <c r="R5" s="12"/>
      <c r="S5" s="13"/>
    </row>
    <row r="6" spans="1:19" ht="24.75" customHeight="1">
      <c r="A6" s="14"/>
      <c r="B6" s="2" t="s">
        <v>6</v>
      </c>
      <c r="C6" s="2" t="s">
        <v>7</v>
      </c>
      <c r="D6" s="309" t="s">
        <v>8</v>
      </c>
      <c r="E6" s="310"/>
      <c r="F6" s="310"/>
      <c r="G6" s="310"/>
      <c r="H6" s="310"/>
      <c r="I6" s="310"/>
      <c r="J6" s="310"/>
      <c r="K6" s="310"/>
      <c r="L6" s="311"/>
      <c r="M6" s="307" t="s">
        <v>20</v>
      </c>
      <c r="N6" s="308"/>
      <c r="O6" s="307" t="s">
        <v>21</v>
      </c>
      <c r="P6" s="308"/>
      <c r="Q6" s="307" t="s">
        <v>22</v>
      </c>
      <c r="R6" s="308"/>
      <c r="S6" s="15" t="s">
        <v>9</v>
      </c>
    </row>
    <row r="7" spans="1:19" ht="9.75" customHeight="1" thickBot="1">
      <c r="A7" s="16"/>
      <c r="B7" s="17"/>
      <c r="C7" s="18"/>
      <c r="D7" s="19">
        <v>1</v>
      </c>
      <c r="E7" s="19"/>
      <c r="F7" s="19"/>
      <c r="G7" s="19">
        <v>2</v>
      </c>
      <c r="H7" s="19"/>
      <c r="I7" s="19"/>
      <c r="J7" s="19">
        <v>3</v>
      </c>
      <c r="K7" s="40"/>
      <c r="L7" s="41"/>
      <c r="M7" s="20"/>
      <c r="N7" s="21"/>
      <c r="O7" s="20"/>
      <c r="P7" s="21"/>
      <c r="Q7" s="20"/>
      <c r="R7" s="21"/>
      <c r="S7" s="22"/>
    </row>
    <row r="8" spans="1:19" ht="30" customHeight="1" thickTop="1">
      <c r="A8" s="62" t="s">
        <v>23</v>
      </c>
      <c r="B8" s="75" t="s">
        <v>150</v>
      </c>
      <c r="C8" s="75" t="s">
        <v>120</v>
      </c>
      <c r="D8" s="38">
        <v>14</v>
      </c>
      <c r="E8" s="39" t="s">
        <v>26</v>
      </c>
      <c r="F8" s="23">
        <v>21</v>
      </c>
      <c r="G8" s="38">
        <v>21</v>
      </c>
      <c r="H8" s="39" t="s">
        <v>26</v>
      </c>
      <c r="I8" s="23">
        <v>12</v>
      </c>
      <c r="J8" s="38">
        <v>17</v>
      </c>
      <c r="K8" s="39" t="s">
        <v>26</v>
      </c>
      <c r="L8" s="23">
        <v>21</v>
      </c>
      <c r="M8" s="42">
        <f aca="true" t="shared" si="0" ref="M8:M14">D8+G8+J8</f>
        <v>52</v>
      </c>
      <c r="N8" s="43">
        <f aca="true" t="shared" si="1" ref="N8:N14">F8+I8+L8</f>
        <v>54</v>
      </c>
      <c r="O8" s="24">
        <f>D35+G35+J35</f>
        <v>1</v>
      </c>
      <c r="P8" s="23">
        <f>F35+I35+L35</f>
        <v>2</v>
      </c>
      <c r="Q8" s="24">
        <f aca="true" t="shared" si="2" ref="Q8:Q14">IF(O8&gt;P8,1,0)</f>
        <v>0</v>
      </c>
      <c r="R8" s="23">
        <f aca="true" t="shared" si="3" ref="R8:R14">IF(P8&gt;O8,1,0)</f>
        <v>1</v>
      </c>
      <c r="S8" s="61" t="str">
        <f>C3</f>
        <v>Sokol Vodňany</v>
      </c>
    </row>
    <row r="9" spans="1:19" ht="30" customHeight="1">
      <c r="A9" s="62" t="s">
        <v>24</v>
      </c>
      <c r="B9" s="75" t="s">
        <v>151</v>
      </c>
      <c r="C9" s="75" t="s">
        <v>121</v>
      </c>
      <c r="D9" s="38">
        <v>19</v>
      </c>
      <c r="E9" s="38" t="s">
        <v>26</v>
      </c>
      <c r="F9" s="23">
        <v>21</v>
      </c>
      <c r="G9" s="38">
        <v>21</v>
      </c>
      <c r="H9" s="38" t="s">
        <v>26</v>
      </c>
      <c r="I9" s="23">
        <v>18</v>
      </c>
      <c r="J9" s="38">
        <v>21</v>
      </c>
      <c r="K9" s="38" t="s">
        <v>26</v>
      </c>
      <c r="L9" s="23">
        <v>9</v>
      </c>
      <c r="M9" s="42">
        <f t="shared" si="0"/>
        <v>61</v>
      </c>
      <c r="N9" s="43">
        <f t="shared" si="1"/>
        <v>48</v>
      </c>
      <c r="O9" s="24">
        <f aca="true" t="shared" si="4" ref="O9:O14">D36+G36+J36</f>
        <v>2</v>
      </c>
      <c r="P9" s="23">
        <f aca="true" t="shared" si="5" ref="P9:P14">F36+I36+L36</f>
        <v>1</v>
      </c>
      <c r="Q9" s="24">
        <f t="shared" si="2"/>
        <v>1</v>
      </c>
      <c r="R9" s="23">
        <f t="shared" si="3"/>
        <v>0</v>
      </c>
      <c r="S9" s="61" t="str">
        <f>C4</f>
        <v>Sokol České Budějovice "C"</v>
      </c>
    </row>
    <row r="10" spans="1:19" ht="30" customHeight="1">
      <c r="A10" s="62" t="s">
        <v>25</v>
      </c>
      <c r="B10" s="75" t="s">
        <v>135</v>
      </c>
      <c r="C10" s="75" t="s">
        <v>122</v>
      </c>
      <c r="D10" s="38">
        <v>16</v>
      </c>
      <c r="E10" s="38" t="s">
        <v>26</v>
      </c>
      <c r="F10" s="23">
        <v>21</v>
      </c>
      <c r="G10" s="38">
        <v>15</v>
      </c>
      <c r="H10" s="38" t="s">
        <v>26</v>
      </c>
      <c r="I10" s="23">
        <v>21</v>
      </c>
      <c r="J10" s="38"/>
      <c r="K10" s="38" t="s">
        <v>26</v>
      </c>
      <c r="L10" s="23"/>
      <c r="M10" s="42">
        <f t="shared" si="0"/>
        <v>31</v>
      </c>
      <c r="N10" s="43">
        <f t="shared" si="1"/>
        <v>42</v>
      </c>
      <c r="O10" s="24">
        <f t="shared" si="4"/>
        <v>0</v>
      </c>
      <c r="P10" s="23">
        <f t="shared" si="5"/>
        <v>2</v>
      </c>
      <c r="Q10" s="24">
        <f t="shared" si="2"/>
        <v>0</v>
      </c>
      <c r="R10" s="23">
        <f t="shared" si="3"/>
        <v>1</v>
      </c>
      <c r="S10" s="61" t="str">
        <f>C3</f>
        <v>Sokol Vodňany</v>
      </c>
    </row>
    <row r="11" spans="1:19" ht="30" customHeight="1">
      <c r="A11" s="62" t="s">
        <v>14</v>
      </c>
      <c r="B11" s="75" t="s">
        <v>137</v>
      </c>
      <c r="C11" s="75" t="s">
        <v>123</v>
      </c>
      <c r="D11" s="38">
        <v>21</v>
      </c>
      <c r="E11" s="38" t="s">
        <v>26</v>
      </c>
      <c r="F11" s="23">
        <v>11</v>
      </c>
      <c r="G11" s="38">
        <v>21</v>
      </c>
      <c r="H11" s="38" t="s">
        <v>26</v>
      </c>
      <c r="I11" s="23">
        <v>11</v>
      </c>
      <c r="J11" s="38"/>
      <c r="K11" s="38" t="s">
        <v>26</v>
      </c>
      <c r="L11" s="23"/>
      <c r="M11" s="42">
        <f t="shared" si="0"/>
        <v>42</v>
      </c>
      <c r="N11" s="43">
        <f t="shared" si="1"/>
        <v>22</v>
      </c>
      <c r="O11" s="24">
        <f t="shared" si="4"/>
        <v>2</v>
      </c>
      <c r="P11" s="23">
        <f t="shared" si="5"/>
        <v>0</v>
      </c>
      <c r="Q11" s="24">
        <f t="shared" si="2"/>
        <v>1</v>
      </c>
      <c r="R11" s="23">
        <f t="shared" si="3"/>
        <v>0</v>
      </c>
      <c r="S11" s="61" t="str">
        <f>C4</f>
        <v>Sokol České Budějovice "C"</v>
      </c>
    </row>
    <row r="12" spans="1:19" ht="30" customHeight="1">
      <c r="A12" s="62" t="s">
        <v>98</v>
      </c>
      <c r="B12" s="75" t="s">
        <v>138</v>
      </c>
      <c r="C12" s="75" t="s">
        <v>124</v>
      </c>
      <c r="D12" s="38">
        <v>21</v>
      </c>
      <c r="E12" s="38" t="s">
        <v>26</v>
      </c>
      <c r="F12" s="23">
        <v>0</v>
      </c>
      <c r="G12" s="38">
        <v>21</v>
      </c>
      <c r="H12" s="38" t="s">
        <v>26</v>
      </c>
      <c r="I12" s="23">
        <v>0</v>
      </c>
      <c r="J12" s="38"/>
      <c r="K12" s="38" t="s">
        <v>26</v>
      </c>
      <c r="L12" s="23"/>
      <c r="M12" s="42">
        <f t="shared" si="0"/>
        <v>42</v>
      </c>
      <c r="N12" s="43">
        <f t="shared" si="1"/>
        <v>0</v>
      </c>
      <c r="O12" s="24">
        <f t="shared" si="4"/>
        <v>2</v>
      </c>
      <c r="P12" s="23">
        <f t="shared" si="5"/>
        <v>0</v>
      </c>
      <c r="Q12" s="24">
        <f t="shared" si="2"/>
        <v>1</v>
      </c>
      <c r="R12" s="23">
        <f t="shared" si="3"/>
        <v>0</v>
      </c>
      <c r="S12" s="61" t="str">
        <f>C3</f>
        <v>Sokol Vodňany</v>
      </c>
    </row>
    <row r="13" spans="1:19" ht="30" customHeight="1">
      <c r="A13" s="62" t="s">
        <v>63</v>
      </c>
      <c r="B13" s="75" t="s">
        <v>139</v>
      </c>
      <c r="C13" s="75" t="s">
        <v>125</v>
      </c>
      <c r="D13" s="38">
        <v>22</v>
      </c>
      <c r="E13" s="38" t="s">
        <v>26</v>
      </c>
      <c r="F13" s="23">
        <v>20</v>
      </c>
      <c r="G13" s="38">
        <v>22</v>
      </c>
      <c r="H13" s="38" t="s">
        <v>26</v>
      </c>
      <c r="I13" s="23">
        <v>20</v>
      </c>
      <c r="J13" s="38"/>
      <c r="K13" s="38" t="s">
        <v>26</v>
      </c>
      <c r="L13" s="23"/>
      <c r="M13" s="42">
        <f t="shared" si="0"/>
        <v>44</v>
      </c>
      <c r="N13" s="43">
        <f t="shared" si="1"/>
        <v>40</v>
      </c>
      <c r="O13" s="24">
        <f t="shared" si="4"/>
        <v>2</v>
      </c>
      <c r="P13" s="23">
        <f t="shared" si="5"/>
        <v>0</v>
      </c>
      <c r="Q13" s="24">
        <f t="shared" si="2"/>
        <v>1</v>
      </c>
      <c r="R13" s="23">
        <f t="shared" si="3"/>
        <v>0</v>
      </c>
      <c r="S13" s="61" t="str">
        <f>C4</f>
        <v>Sokol České Budějovice "C"</v>
      </c>
    </row>
    <row r="14" spans="1:19" ht="30" customHeight="1" thickBot="1">
      <c r="A14" s="62" t="s">
        <v>15</v>
      </c>
      <c r="B14" s="75" t="s">
        <v>152</v>
      </c>
      <c r="C14" s="75" t="s">
        <v>126</v>
      </c>
      <c r="D14" s="38">
        <v>21</v>
      </c>
      <c r="E14" s="38" t="s">
        <v>26</v>
      </c>
      <c r="F14" s="23">
        <v>18</v>
      </c>
      <c r="G14" s="38">
        <v>21</v>
      </c>
      <c r="H14" s="38" t="s">
        <v>26</v>
      </c>
      <c r="I14" s="23">
        <v>19</v>
      </c>
      <c r="J14" s="38"/>
      <c r="K14" s="38" t="s">
        <v>26</v>
      </c>
      <c r="L14" s="23"/>
      <c r="M14" s="42">
        <f t="shared" si="0"/>
        <v>42</v>
      </c>
      <c r="N14" s="43">
        <f t="shared" si="1"/>
        <v>37</v>
      </c>
      <c r="O14" s="24">
        <f t="shared" si="4"/>
        <v>2</v>
      </c>
      <c r="P14" s="23">
        <f t="shared" si="5"/>
        <v>0</v>
      </c>
      <c r="Q14" s="24">
        <f t="shared" si="2"/>
        <v>1</v>
      </c>
      <c r="R14" s="23">
        <f t="shared" si="3"/>
        <v>0</v>
      </c>
      <c r="S14" s="61" t="str">
        <f>C3</f>
        <v>Sokol Vodňany</v>
      </c>
    </row>
    <row r="15" spans="1:19" ht="34.5" customHeight="1" thickBot="1">
      <c r="A15" s="69" t="s">
        <v>10</v>
      </c>
      <c r="B15" s="70" t="str">
        <f>IF(Q15+R15=0,C44,IF(Q15=R15,C43,IF(Q15&gt;R15,C3,C4)))</f>
        <v>Sokol Vodňany</v>
      </c>
      <c r="C15" s="71"/>
      <c r="D15" s="72"/>
      <c r="E15" s="72"/>
      <c r="F15" s="72"/>
      <c r="G15" s="72"/>
      <c r="H15" s="72"/>
      <c r="I15" s="72"/>
      <c r="J15" s="72"/>
      <c r="K15" s="72"/>
      <c r="L15" s="73"/>
      <c r="M15" s="44">
        <f aca="true" t="shared" si="6" ref="M15:R15">SUM(M8:M14)</f>
        <v>314</v>
      </c>
      <c r="N15" s="45">
        <f t="shared" si="6"/>
        <v>243</v>
      </c>
      <c r="O15" s="44">
        <f t="shared" si="6"/>
        <v>11</v>
      </c>
      <c r="P15" s="46">
        <f t="shared" si="6"/>
        <v>5</v>
      </c>
      <c r="Q15" s="44">
        <f t="shared" si="6"/>
        <v>5</v>
      </c>
      <c r="R15" s="45">
        <f t="shared" si="6"/>
        <v>2</v>
      </c>
      <c r="S15" s="1"/>
    </row>
    <row r="16" spans="4:19" ht="15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 t="s">
        <v>11</v>
      </c>
    </row>
    <row r="17" ht="12.75">
      <c r="A17" s="28" t="s">
        <v>12</v>
      </c>
    </row>
    <row r="19" spans="1:2" ht="19.5" customHeight="1">
      <c r="A19" s="29" t="s">
        <v>13</v>
      </c>
      <c r="B19" s="3" t="s">
        <v>16</v>
      </c>
    </row>
    <row r="20" spans="1:2" ht="19.5" customHeight="1">
      <c r="A20" s="27"/>
      <c r="B20" s="3" t="s">
        <v>16</v>
      </c>
    </row>
    <row r="22" spans="1:20" ht="12.75">
      <c r="A22" s="31" t="s">
        <v>17</v>
      </c>
      <c r="C22" s="30"/>
      <c r="D22" s="31" t="s">
        <v>18</v>
      </c>
      <c r="E22" s="31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31"/>
      <c r="C23" s="30"/>
      <c r="D23" s="31"/>
      <c r="E23" s="31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31"/>
      <c r="C24" s="30"/>
      <c r="D24" s="31"/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31"/>
      <c r="C25" s="30"/>
      <c r="D25" s="31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31"/>
      <c r="C26" s="30"/>
      <c r="D26" s="31"/>
      <c r="E26" s="31"/>
      <c r="F26" s="31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2.75">
      <c r="A27" s="31"/>
      <c r="C27" s="30"/>
      <c r="D27" s="31"/>
      <c r="E27" s="31"/>
      <c r="F27" s="31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31"/>
      <c r="C28" s="30"/>
      <c r="D28" s="31"/>
      <c r="E28" s="31"/>
      <c r="F28" s="31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31"/>
      <c r="C29" s="30"/>
      <c r="D29" s="31"/>
      <c r="E29" s="31"/>
      <c r="F29" s="31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31"/>
      <c r="C30" s="30"/>
      <c r="D30" s="31"/>
      <c r="E30" s="31"/>
      <c r="F30" s="31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31"/>
      <c r="C31" s="30"/>
      <c r="D31" s="31"/>
      <c r="E31" s="31"/>
      <c r="F31" s="3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2.75">
      <c r="A34" s="3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 hidden="1">
      <c r="A35" s="32"/>
      <c r="C35" s="30" t="s">
        <v>23</v>
      </c>
      <c r="D35" s="60">
        <f>IF(D8&gt;F8,1,0)</f>
        <v>0</v>
      </c>
      <c r="E35" s="60"/>
      <c r="F35" s="60">
        <f>IF(F8&gt;D8,1,0)</f>
        <v>1</v>
      </c>
      <c r="G35" s="60">
        <f>IF(G8&gt;I8,1,0)</f>
        <v>1</v>
      </c>
      <c r="H35" s="60"/>
      <c r="I35" s="60">
        <f>IF(I8&gt;G8,1,0)</f>
        <v>0</v>
      </c>
      <c r="J35" s="60">
        <f>IF(J8&gt;L8,1,0)</f>
        <v>0</v>
      </c>
      <c r="K35" s="60"/>
      <c r="L35" s="60">
        <f>IF(L8&gt;J8,1,0)</f>
        <v>1</v>
      </c>
      <c r="M35" s="30"/>
      <c r="N35" s="30"/>
      <c r="O35" s="30"/>
      <c r="P35" s="30"/>
      <c r="Q35" s="30"/>
      <c r="R35" s="30"/>
      <c r="S35" s="30"/>
      <c r="T35" s="30"/>
    </row>
    <row r="36" spans="1:20" ht="12.75" hidden="1">
      <c r="A36" s="31"/>
      <c r="C36" s="30" t="s">
        <v>24</v>
      </c>
      <c r="D36" s="60">
        <f aca="true" t="shared" si="7" ref="D36:D41">IF(D9&gt;F9,1,0)</f>
        <v>0</v>
      </c>
      <c r="E36" s="60"/>
      <c r="F36" s="60">
        <f aca="true" t="shared" si="8" ref="F36:F41">IF(F9&gt;D9,1,0)</f>
        <v>1</v>
      </c>
      <c r="G36" s="60">
        <f aca="true" t="shared" si="9" ref="G36:G41">IF(G9&gt;I9,1,0)</f>
        <v>1</v>
      </c>
      <c r="H36" s="60"/>
      <c r="I36" s="60">
        <f aca="true" t="shared" si="10" ref="I36:I41">IF(I9&gt;G9,1,0)</f>
        <v>0</v>
      </c>
      <c r="J36" s="60">
        <f aca="true" t="shared" si="11" ref="J36:J41">IF(J9&gt;L9,1,0)</f>
        <v>1</v>
      </c>
      <c r="K36" s="60"/>
      <c r="L36" s="60">
        <f aca="true" t="shared" si="12" ref="L36:L41">IF(L9&gt;J9,1,0)</f>
        <v>0</v>
      </c>
      <c r="M36" s="30"/>
      <c r="N36" s="30"/>
      <c r="O36" s="30"/>
      <c r="P36" s="30"/>
      <c r="Q36" s="30"/>
      <c r="R36" s="30"/>
      <c r="S36" s="30"/>
      <c r="T36" s="30"/>
    </row>
    <row r="37" spans="1:20" ht="12.75" hidden="1">
      <c r="A37" s="31"/>
      <c r="C37" s="30" t="s">
        <v>25</v>
      </c>
      <c r="D37" s="60">
        <f t="shared" si="7"/>
        <v>0</v>
      </c>
      <c r="E37" s="60"/>
      <c r="F37" s="60">
        <f t="shared" si="8"/>
        <v>1</v>
      </c>
      <c r="G37" s="60">
        <f t="shared" si="9"/>
        <v>0</v>
      </c>
      <c r="H37" s="60"/>
      <c r="I37" s="60">
        <f t="shared" si="10"/>
        <v>1</v>
      </c>
      <c r="J37" s="60">
        <f t="shared" si="11"/>
        <v>0</v>
      </c>
      <c r="K37" s="60"/>
      <c r="L37" s="60">
        <f t="shared" si="12"/>
        <v>0</v>
      </c>
      <c r="M37" s="30"/>
      <c r="N37" s="30"/>
      <c r="O37" s="30"/>
      <c r="P37" s="30"/>
      <c r="Q37" s="30"/>
      <c r="R37" s="30"/>
      <c r="S37" s="30"/>
      <c r="T37" s="30"/>
    </row>
    <row r="38" spans="1:20" ht="12.75" hidden="1">
      <c r="A38" s="32"/>
      <c r="C38" s="30" t="s">
        <v>14</v>
      </c>
      <c r="D38" s="60">
        <f t="shared" si="7"/>
        <v>1</v>
      </c>
      <c r="E38" s="60"/>
      <c r="F38" s="60">
        <f t="shared" si="8"/>
        <v>0</v>
      </c>
      <c r="G38" s="60">
        <f t="shared" si="9"/>
        <v>1</v>
      </c>
      <c r="H38" s="60"/>
      <c r="I38" s="60">
        <f t="shared" si="10"/>
        <v>0</v>
      </c>
      <c r="J38" s="60">
        <f t="shared" si="11"/>
        <v>0</v>
      </c>
      <c r="K38" s="60"/>
      <c r="L38" s="60">
        <f t="shared" si="12"/>
        <v>0</v>
      </c>
      <c r="M38" s="30"/>
      <c r="N38" s="30"/>
      <c r="O38" s="30"/>
      <c r="P38" s="30"/>
      <c r="Q38" s="30"/>
      <c r="R38" s="30"/>
      <c r="S38" s="30"/>
      <c r="T38" s="30"/>
    </row>
    <row r="39" spans="3:12" ht="12.75" hidden="1">
      <c r="C39" s="3" t="s">
        <v>98</v>
      </c>
      <c r="D39" s="60">
        <f t="shared" si="7"/>
        <v>1</v>
      </c>
      <c r="E39" s="60"/>
      <c r="F39" s="60">
        <f t="shared" si="8"/>
        <v>0</v>
      </c>
      <c r="G39" s="60">
        <f t="shared" si="9"/>
        <v>1</v>
      </c>
      <c r="H39" s="60"/>
      <c r="I39" s="60">
        <f t="shared" si="10"/>
        <v>0</v>
      </c>
      <c r="J39" s="60">
        <f t="shared" si="11"/>
        <v>0</v>
      </c>
      <c r="K39" s="60"/>
      <c r="L39" s="60">
        <f t="shared" si="12"/>
        <v>0</v>
      </c>
    </row>
    <row r="40" spans="3:12" ht="12.75" hidden="1">
      <c r="C40" s="3" t="s">
        <v>63</v>
      </c>
      <c r="D40" s="60">
        <f t="shared" si="7"/>
        <v>1</v>
      </c>
      <c r="E40" s="60"/>
      <c r="F40" s="60">
        <f t="shared" si="8"/>
        <v>0</v>
      </c>
      <c r="G40" s="60">
        <f t="shared" si="9"/>
        <v>1</v>
      </c>
      <c r="H40" s="60"/>
      <c r="I40" s="60">
        <f t="shared" si="10"/>
        <v>0</v>
      </c>
      <c r="J40" s="60">
        <f t="shared" si="11"/>
        <v>0</v>
      </c>
      <c r="K40" s="60"/>
      <c r="L40" s="60">
        <f t="shared" si="12"/>
        <v>0</v>
      </c>
    </row>
    <row r="41" spans="3:12" ht="12.75" hidden="1">
      <c r="C41" s="3" t="s">
        <v>15</v>
      </c>
      <c r="D41" s="60">
        <f t="shared" si="7"/>
        <v>1</v>
      </c>
      <c r="E41" s="60"/>
      <c r="F41" s="60">
        <f t="shared" si="8"/>
        <v>0</v>
      </c>
      <c r="G41" s="60">
        <f t="shared" si="9"/>
        <v>1</v>
      </c>
      <c r="H41" s="60"/>
      <c r="I41" s="60">
        <f t="shared" si="10"/>
        <v>0</v>
      </c>
      <c r="J41" s="60">
        <f t="shared" si="11"/>
        <v>0</v>
      </c>
      <c r="K41" s="60"/>
      <c r="L41" s="60">
        <f t="shared" si="12"/>
        <v>0</v>
      </c>
    </row>
    <row r="42" ht="12.75" hidden="1"/>
    <row r="43" ht="12.75" hidden="1">
      <c r="C43" s="3" t="s">
        <v>65</v>
      </c>
    </row>
  </sheetData>
  <sheetProtection/>
  <protectedRanges>
    <protectedRange sqref="B19:S20" name="Oblast8"/>
    <protectedRange sqref="L8:L11" name="Oblast7"/>
    <protectedRange sqref="J8:J11" name="Oblast6"/>
    <protectedRange sqref="I8:I11" name="Oblast5"/>
    <protectedRange sqref="G8:G11" name="Oblast4"/>
    <protectedRange sqref="F8:F11" name="Oblast3"/>
    <protectedRange sqref="D8:D11" name="Oblast2"/>
    <protectedRange sqref="B8:B11" name="Oblast1_2"/>
    <protectedRange sqref="C8:C11" name="Oblast1_3"/>
    <protectedRange sqref="L12:L14" name="Oblast7_1"/>
    <protectedRange sqref="J12:J14" name="Oblast6_1"/>
    <protectedRange sqref="I12:I14" name="Oblast5_1"/>
    <protectedRange sqref="G12:G14" name="Oblast4_1"/>
    <protectedRange sqref="F12:F14" name="Oblast3_1"/>
    <protectedRange sqref="D12:D14" name="Oblast2_1"/>
    <protectedRange sqref="B12:C14" name="Oblast1"/>
  </protectedRanges>
  <mergeCells count="9">
    <mergeCell ref="D6:L6"/>
    <mergeCell ref="M6:N6"/>
    <mergeCell ref="O6:P6"/>
    <mergeCell ref="Q6:R6"/>
    <mergeCell ref="A1:S1"/>
    <mergeCell ref="P3:Q3"/>
    <mergeCell ref="R3:S3"/>
    <mergeCell ref="P4:Q4"/>
    <mergeCell ref="R4:S4"/>
  </mergeCells>
  <printOptions horizontalCentered="1" verticalCentered="1"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opdd1_v070218_ck.xls</dc:title>
  <dc:subject>Dospělí I. třída 2006/2007</dc:subject>
  <dc:creator>Karel Kotyza</dc:creator>
  <cp:keywords/>
  <dc:description>Zápis o utkání smíšených družstev - 3. kolo
18.2.2007 - Český Krumlov</dc:description>
  <cp:lastModifiedBy>Ing. Vladimír Marek</cp:lastModifiedBy>
  <cp:lastPrinted>2013-12-01T17:45:03Z</cp:lastPrinted>
  <dcterms:created xsi:type="dcterms:W3CDTF">1996-11-18T12:18:44Z</dcterms:created>
  <dcterms:modified xsi:type="dcterms:W3CDTF">2013-12-01T17:56:37Z</dcterms:modified>
  <cp:category/>
  <cp:version/>
  <cp:contentType/>
  <cp:contentStatus/>
</cp:coreProperties>
</file>